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3492cf4fc6af7b/Dokumenty/Aeroweb/soubory/"/>
    </mc:Choice>
  </mc:AlternateContent>
  <bookViews>
    <workbookView xWindow="0" yWindow="0" windowWidth="15345" windowHeight="6705"/>
  </bookViews>
  <sheets>
    <sheet name="Velká éra" sheetId="1" r:id="rId1"/>
    <sheet name="Ultralighty" sheetId="2" r:id="rId2"/>
    <sheet name="Licence a kvalifikace" sheetId="4" r:id="rId3"/>
  </sheets>
  <definedNames>
    <definedName name="kam">'Velká éra'!$G$28</definedName>
    <definedName name="odkud">'Velká éra'!$G$27</definedName>
  </definedNames>
  <calcPr calcId="152511"/>
</workbook>
</file>

<file path=xl/calcChain.xml><?xml version="1.0" encoding="utf-8"?>
<calcChain xmlns="http://schemas.openxmlformats.org/spreadsheetml/2006/main">
  <c r="Q23" i="4" l="1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W18" i="4"/>
  <c r="W17" i="4"/>
  <c r="W16" i="4"/>
  <c r="K26" i="4" l="1"/>
  <c r="W40" i="4"/>
  <c r="W39" i="4"/>
  <c r="W35" i="4"/>
  <c r="W34" i="4"/>
  <c r="W33" i="4"/>
  <c r="W29" i="4"/>
  <c r="W30" i="4"/>
  <c r="W25" i="4"/>
  <c r="W26" i="4"/>
  <c r="W15" i="4"/>
  <c r="W19" i="4"/>
  <c r="W20" i="4"/>
  <c r="W21" i="4"/>
  <c r="W22" i="4"/>
  <c r="W23" i="4"/>
  <c r="W8" i="4"/>
  <c r="W9" i="4"/>
  <c r="W10" i="4"/>
  <c r="W11" i="4"/>
  <c r="W12" i="4"/>
  <c r="W13" i="4"/>
  <c r="W14" i="4"/>
  <c r="W7" i="4"/>
  <c r="Q40" i="4"/>
  <c r="Q39" i="4"/>
  <c r="Q34" i="4"/>
  <c r="Q35" i="4"/>
  <c r="Q33" i="4"/>
  <c r="Q30" i="4"/>
  <c r="Q29" i="4"/>
  <c r="Q26" i="4"/>
  <c r="Q25" i="4"/>
  <c r="Q8" i="4"/>
  <c r="Q9" i="4"/>
  <c r="Q7" i="4"/>
  <c r="K40" i="4"/>
  <c r="K39" i="4"/>
  <c r="K34" i="4"/>
  <c r="K35" i="4"/>
  <c r="K33" i="4"/>
  <c r="K30" i="4"/>
  <c r="K29" i="4"/>
  <c r="K25" i="4"/>
  <c r="E40" i="4"/>
  <c r="E39" i="4"/>
  <c r="E34" i="4"/>
  <c r="E35" i="4"/>
  <c r="E36" i="4"/>
  <c r="E33" i="4"/>
  <c r="E30" i="4"/>
  <c r="E29" i="4"/>
  <c r="E26" i="4"/>
  <c r="E25" i="4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S18" i="1" l="1"/>
  <c r="Q18" i="1"/>
  <c r="U18" i="2"/>
  <c r="T18" i="2"/>
  <c r="Q18" i="2"/>
  <c r="P18" i="2"/>
  <c r="P33" i="2"/>
  <c r="I33" i="2"/>
  <c r="U33" i="2"/>
  <c r="J33" i="2"/>
  <c r="O33" i="2"/>
  <c r="R33" i="2"/>
  <c r="S33" i="2"/>
  <c r="M32" i="2"/>
  <c r="T33" i="2"/>
  <c r="L32" i="2"/>
  <c r="N33" i="2"/>
  <c r="Q33" i="2"/>
  <c r="AJ19" i="1" l="1"/>
  <c r="AI19" i="1"/>
  <c r="AF19" i="1"/>
  <c r="AE19" i="1"/>
  <c r="AB19" i="1"/>
  <c r="AA19" i="1"/>
  <c r="W19" i="1"/>
  <c r="X19" i="1"/>
  <c r="V19" i="1"/>
  <c r="U19" i="1"/>
  <c r="M19" i="1"/>
  <c r="L19" i="1"/>
  <c r="N19" i="1"/>
  <c r="AC19" i="1" l="1"/>
  <c r="O19" i="1"/>
  <c r="M17" i="2" l="1"/>
  <c r="L17" i="2"/>
  <c r="S18" i="2"/>
  <c r="R18" i="2"/>
  <c r="O18" i="2"/>
  <c r="N18" i="2"/>
  <c r="J18" i="2"/>
  <c r="I18" i="2"/>
  <c r="AD19" i="1" l="1"/>
  <c r="Z19" i="1"/>
  <c r="Y19" i="1"/>
  <c r="R18" i="1"/>
  <c r="T18" i="1"/>
  <c r="T32" i="1"/>
  <c r="U33" i="1"/>
  <c r="V33" i="1"/>
  <c r="Z33" i="1"/>
  <c r="Y33" i="1"/>
  <c r="AI33" i="1"/>
  <c r="L33" i="1"/>
  <c r="M33" i="1"/>
  <c r="S32" i="1"/>
  <c r="R32" i="1"/>
  <c r="N33" i="1"/>
  <c r="AD33" i="1"/>
  <c r="AC33" i="1"/>
  <c r="O33" i="1"/>
  <c r="W33" i="1"/>
  <c r="AJ33" i="1"/>
  <c r="AA33" i="1"/>
  <c r="AE33" i="1"/>
  <c r="Q32" i="1"/>
  <c r="AB33" i="1"/>
  <c r="X33" i="1"/>
  <c r="AF33" i="1"/>
</calcChain>
</file>

<file path=xl/sharedStrings.xml><?xml version="1.0" encoding="utf-8"?>
<sst xmlns="http://schemas.openxmlformats.org/spreadsheetml/2006/main" count="452" uniqueCount="137">
  <si>
    <t>SE</t>
  </si>
  <si>
    <t>ME</t>
  </si>
  <si>
    <t>IFR</t>
  </si>
  <si>
    <t>CO-PILOT</t>
  </si>
  <si>
    <t>DUAL</t>
  </si>
  <si>
    <t>INSTRUCTOR</t>
  </si>
  <si>
    <t>TYPE</t>
  </si>
  <si>
    <t>TOTAL TIME OF SESSION</t>
  </si>
  <si>
    <t>REMARKS AND ENDORSEMENTS</t>
  </si>
  <si>
    <t xml:space="preserve">DATE </t>
  </si>
  <si>
    <t>(dd/mm/yy)</t>
  </si>
  <si>
    <t>DEPARTURE</t>
  </si>
  <si>
    <t>PLACE</t>
  </si>
  <si>
    <t>TIME</t>
  </si>
  <si>
    <t>ARRIVAL</t>
  </si>
  <si>
    <t>AIRCRAFT</t>
  </si>
  <si>
    <t>REGISTRATION</t>
  </si>
  <si>
    <t>MAKE, MODEL, VARIANT</t>
  </si>
  <si>
    <t>SINGLE PILOT TIME</t>
  </si>
  <si>
    <t>MULTI-PILOT TIME</t>
  </si>
  <si>
    <t>NAME PIC</t>
  </si>
  <si>
    <t>TAKEOFFS</t>
  </si>
  <si>
    <t>DAY</t>
  </si>
  <si>
    <t>NIGHT</t>
  </si>
  <si>
    <t>OPERATINAL CONDITION TIME</t>
  </si>
  <si>
    <t>PILOT FUNCTION TIME</t>
  </si>
  <si>
    <t>LKLT</t>
  </si>
  <si>
    <t>Cessna 172</t>
  </si>
  <si>
    <t>SELF</t>
  </si>
  <si>
    <t>CELKEM:</t>
  </si>
  <si>
    <t>min.</t>
  </si>
  <si>
    <t>hrs.</t>
  </si>
  <si>
    <t>LKRO</t>
  </si>
  <si>
    <t>LKPR</t>
  </si>
  <si>
    <t>OK-COK</t>
  </si>
  <si>
    <t>TAKEOFFS on page</t>
  </si>
  <si>
    <t>DUAL on page</t>
  </si>
  <si>
    <t>LKMT</t>
  </si>
  <si>
    <t>CTSW</t>
  </si>
  <si>
    <t>OK-NUU10</t>
  </si>
  <si>
    <t>OK-RTR</t>
  </si>
  <si>
    <t>odkud</t>
  </si>
  <si>
    <t>kam</t>
  </si>
  <si>
    <t>-</t>
  </si>
  <si>
    <t>MULTI-PILOT TIME on page</t>
  </si>
  <si>
    <t>OPERATINAL CONDITION TIME on page</t>
  </si>
  <si>
    <t>CO-PILOT on page</t>
  </si>
  <si>
    <t>INSTRUCTOR on page</t>
  </si>
  <si>
    <t>TOTAL TIME OF SESSION on page</t>
  </si>
  <si>
    <t>PILOT FUNCTION TIME on page</t>
  </si>
  <si>
    <t>CELKEM NA STRÁNCE:</t>
  </si>
  <si>
    <t>Mezisoučty</t>
  </si>
  <si>
    <t>Zdejte rozsah mezisoučtu</t>
  </si>
  <si>
    <t>(čísla řádků)</t>
  </si>
  <si>
    <t>PILOT LOGBOOK</t>
  </si>
  <si>
    <t>verze 1.0 | © 2014 - www.aeroweb.cz</t>
  </si>
  <si>
    <t>ULL PILOT LOGBOOK</t>
  </si>
  <si>
    <t>vzorová data</t>
  </si>
  <si>
    <t>Piper PA34-220T</t>
  </si>
  <si>
    <t>OK-ABC</t>
  </si>
  <si>
    <t>LOWI</t>
  </si>
  <si>
    <t>B747-8</t>
  </si>
  <si>
    <t>OK-JUM</t>
  </si>
  <si>
    <t>Kormorán</t>
  </si>
  <si>
    <t>P92 Echo</t>
  </si>
  <si>
    <t>OK-LUU22</t>
  </si>
  <si>
    <t>Vojta Novotný - © 2014 - AEROWEB.CZ - www.aeroweb.cz - Informační server pro piloty a zájemce o létání</t>
  </si>
  <si>
    <t>Velká éra</t>
  </si>
  <si>
    <t>Ultralighty</t>
  </si>
  <si>
    <t>Větroně</t>
  </si>
  <si>
    <t>Vrtulníky</t>
  </si>
  <si>
    <t>platí do</t>
  </si>
  <si>
    <t>do konce platnosti zbývá dní</t>
  </si>
  <si>
    <t>PPL</t>
  </si>
  <si>
    <t>CPL</t>
  </si>
  <si>
    <t>ATPL</t>
  </si>
  <si>
    <t>FI</t>
  </si>
  <si>
    <t>TOW</t>
  </si>
  <si>
    <t>TST</t>
  </si>
  <si>
    <t>PAR</t>
  </si>
  <si>
    <t>ACR</t>
  </si>
  <si>
    <t>IRI</t>
  </si>
  <si>
    <t>Medical Certificate Class 1</t>
  </si>
  <si>
    <t>Medical Certificate Class 2</t>
  </si>
  <si>
    <t>Všeobecný průkaz radiofonisty</t>
  </si>
  <si>
    <t>Omezený průkaz radiofonisty</t>
  </si>
  <si>
    <t>ULL(a)</t>
  </si>
  <si>
    <t>Řízené lety VFR</t>
  </si>
  <si>
    <t>Instruktor</t>
  </si>
  <si>
    <t>Osvědčení zdravotní způsobilosti 2. třídy</t>
  </si>
  <si>
    <t>TMG</t>
  </si>
  <si>
    <t>Vlekař</t>
  </si>
  <si>
    <t>IR SEP</t>
  </si>
  <si>
    <t>IR MEP</t>
  </si>
  <si>
    <t>MCC</t>
  </si>
  <si>
    <t>Zkušební pilot</t>
  </si>
  <si>
    <t>Vysazovač</t>
  </si>
  <si>
    <t>IFR angličtina</t>
  </si>
  <si>
    <t>zobrazení počtu dní do konce platnosti vašich kvalifikací</t>
  </si>
  <si>
    <t>MEDICAL</t>
  </si>
  <si>
    <t>LETECKÉ KVALIFIKACE</t>
  </si>
  <si>
    <t>RÁDIO</t>
  </si>
  <si>
    <t>ANGLIČTINA</t>
  </si>
  <si>
    <t>POJISTKA</t>
  </si>
  <si>
    <t>ICAO English LEVEL 4</t>
  </si>
  <si>
    <t>ICAO English LEVEL 5</t>
  </si>
  <si>
    <t>ICAO English LEVEL 6</t>
  </si>
  <si>
    <t>poznámka</t>
  </si>
  <si>
    <t>získáno</t>
  </si>
  <si>
    <t>&lt; 100 dní</t>
  </si>
  <si>
    <t>&lt; 60 dní</t>
  </si>
  <si>
    <t>&lt; 30 dní</t>
  </si>
  <si>
    <t>&gt; 100 dní</t>
  </si>
  <si>
    <t>Barevná škála upozornění na blížící se termín obnovy kvalifikace</t>
  </si>
  <si>
    <t>do konce platnosti zbývá:</t>
  </si>
  <si>
    <t>no stress :-)</t>
  </si>
  <si>
    <t>Pojištění odpovědnosti ČR + SK</t>
  </si>
  <si>
    <t>Pojištění odpovědnosti SVĚT</t>
  </si>
  <si>
    <t>NAME(S) PIC</t>
  </si>
  <si>
    <t>LANDINGS</t>
  </si>
  <si>
    <t>FSTD SESSION</t>
  </si>
  <si>
    <t>DATE</t>
  </si>
  <si>
    <t>TOTAL TIME OF FLIGHT</t>
  </si>
  <si>
    <t>PIC</t>
  </si>
  <si>
    <t>TOTAL TIME OF FLIGHT on page</t>
  </si>
  <si>
    <t>LANDINGS on page</t>
  </si>
  <si>
    <t>PIC on page</t>
  </si>
  <si>
    <t>FSTD SESSION on page</t>
  </si>
  <si>
    <t>meets EASA FCL.050 Requirements</t>
  </si>
  <si>
    <t>SEP land</t>
  </si>
  <si>
    <t>SEP sea</t>
  </si>
  <si>
    <t>MEP land</t>
  </si>
  <si>
    <t>MEP sea</t>
  </si>
  <si>
    <t>GLD</t>
  </si>
  <si>
    <t>IR</t>
  </si>
  <si>
    <t>LICENCE A KVALIFIKACE</t>
  </si>
  <si>
    <t>platí do (datum nebo "-")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</si>
</sst>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#,##0\ &quot;Kč&quot;"/>
    <numFmt numFmtId="166" formatCode="dd\/mm\/yy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9" xfId="0" applyFill="1" applyBorder="1"/>
    <xf numFmtId="0" fontId="0" fillId="2" borderId="7" xfId="0" applyFill="1" applyBorder="1"/>
    <xf numFmtId="0" fontId="9" fillId="3" borderId="0" xfId="0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33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14" fontId="11" fillId="3" borderId="0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0" fillId="0" borderId="24" xfId="0" applyBorder="1"/>
    <xf numFmtId="0" fontId="0" fillId="0" borderId="17" xfId="0" applyBorder="1"/>
    <xf numFmtId="0" fontId="0" fillId="0" borderId="18" xfId="0" applyBorder="1"/>
    <xf numFmtId="14" fontId="0" fillId="0" borderId="3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8" fillId="3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10" fillId="3" borderId="0" xfId="0" applyNumberFormat="1" applyFont="1" applyFill="1" applyBorder="1" applyAlignment="1">
      <alignment horizontal="left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2" borderId="15" xfId="0" applyNumberFormat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5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14" fontId="12" fillId="3" borderId="1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14" fontId="11" fillId="3" borderId="0" xfId="0" applyNumberFormat="1" applyFont="1" applyFill="1" applyBorder="1" applyAlignment="1">
      <alignment horizontal="left" vertical="center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30" xfId="0" applyNumberFormat="1" applyFont="1" applyFill="1" applyBorder="1" applyAlignment="1">
      <alignment horizontal="center" vertical="center"/>
    </xf>
    <xf numFmtId="14" fontId="12" fillId="3" borderId="6" xfId="0" applyNumberFormat="1" applyFont="1" applyFill="1" applyBorder="1" applyAlignment="1">
      <alignment horizontal="center" vertical="center"/>
    </xf>
    <xf numFmtId="14" fontId="12" fillId="3" borderId="2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24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3" fillId="5" borderId="3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</cellXfs>
  <cellStyles count="1">
    <cellStyle name="Normální" xfId="0" builtinId="0"/>
  </cellStyles>
  <dxfs count="6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4</xdr:col>
      <xdr:colOff>352425</xdr:colOff>
      <xdr:row>1</xdr:row>
      <xdr:rowOff>409575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9075"/>
          <a:ext cx="2286000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95250</xdr:rowOff>
    </xdr:from>
    <xdr:to>
      <xdr:col>5</xdr:col>
      <xdr:colOff>771525</xdr:colOff>
      <xdr:row>2</xdr:row>
      <xdr:rowOff>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95250"/>
          <a:ext cx="8001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3</xdr:col>
      <xdr:colOff>466725</xdr:colOff>
      <xdr:row>1</xdr:row>
      <xdr:rowOff>419100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9100"/>
          <a:ext cx="22860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0</xdr:row>
      <xdr:rowOff>95250</xdr:rowOff>
    </xdr:from>
    <xdr:to>
      <xdr:col>5</xdr:col>
      <xdr:colOff>246289</xdr:colOff>
      <xdr:row>2</xdr:row>
      <xdr:rowOff>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95250"/>
          <a:ext cx="8001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62593</xdr:colOff>
      <xdr:row>1</xdr:row>
      <xdr:rowOff>23132</xdr:rowOff>
    </xdr:from>
    <xdr:to>
      <xdr:col>2</xdr:col>
      <xdr:colOff>134711</xdr:colOff>
      <xdr:row>1</xdr:row>
      <xdr:rowOff>404132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3" y="213632"/>
          <a:ext cx="2281918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517071</xdr:colOff>
      <xdr:row>0</xdr:row>
      <xdr:rowOff>91538</xdr:rowOff>
    </xdr:from>
    <xdr:to>
      <xdr:col>4</xdr:col>
      <xdr:colOff>283028</xdr:colOff>
      <xdr:row>1</xdr:row>
      <xdr:rowOff>472538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139" y="91538"/>
          <a:ext cx="805048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</xdr:row>
          <xdr:rowOff>9525</xdr:rowOff>
        </xdr:from>
        <xdr:to>
          <xdr:col>2</xdr:col>
          <xdr:colOff>381000</xdr:colOff>
          <xdr:row>6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9525</xdr:rowOff>
        </xdr:from>
        <xdr:to>
          <xdr:col>2</xdr:col>
          <xdr:colOff>381000</xdr:colOff>
          <xdr:row>8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9525</xdr:rowOff>
        </xdr:from>
        <xdr:to>
          <xdr:col>2</xdr:col>
          <xdr:colOff>381000</xdr:colOff>
          <xdr:row>7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9525</xdr:rowOff>
        </xdr:from>
        <xdr:to>
          <xdr:col>2</xdr:col>
          <xdr:colOff>381000</xdr:colOff>
          <xdr:row>9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9525</xdr:rowOff>
        </xdr:from>
        <xdr:to>
          <xdr:col>2</xdr:col>
          <xdr:colOff>381000</xdr:colOff>
          <xdr:row>10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11</xdr:row>
          <xdr:rowOff>9525</xdr:rowOff>
        </xdr:from>
        <xdr:to>
          <xdr:col>2</xdr:col>
          <xdr:colOff>381000</xdr:colOff>
          <xdr:row>11</xdr:row>
          <xdr:rowOff>180975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12</xdr:row>
          <xdr:rowOff>9525</xdr:rowOff>
        </xdr:from>
        <xdr:to>
          <xdr:col>2</xdr:col>
          <xdr:colOff>381000</xdr:colOff>
          <xdr:row>12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13</xdr:row>
          <xdr:rowOff>9525</xdr:rowOff>
        </xdr:from>
        <xdr:to>
          <xdr:col>2</xdr:col>
          <xdr:colOff>381000</xdr:colOff>
          <xdr:row>13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14</xdr:row>
          <xdr:rowOff>9525</xdr:rowOff>
        </xdr:from>
        <xdr:to>
          <xdr:col>2</xdr:col>
          <xdr:colOff>381000</xdr:colOff>
          <xdr:row>14</xdr:row>
          <xdr:rowOff>180975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9525</xdr:rowOff>
        </xdr:from>
        <xdr:to>
          <xdr:col>2</xdr:col>
          <xdr:colOff>381000</xdr:colOff>
          <xdr:row>15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16</xdr:row>
          <xdr:rowOff>9525</xdr:rowOff>
        </xdr:from>
        <xdr:to>
          <xdr:col>2</xdr:col>
          <xdr:colOff>381000</xdr:colOff>
          <xdr:row>16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17</xdr:row>
          <xdr:rowOff>9525</xdr:rowOff>
        </xdr:from>
        <xdr:to>
          <xdr:col>2</xdr:col>
          <xdr:colOff>381000</xdr:colOff>
          <xdr:row>17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9525</xdr:rowOff>
        </xdr:from>
        <xdr:to>
          <xdr:col>2</xdr:col>
          <xdr:colOff>381000</xdr:colOff>
          <xdr:row>18</xdr:row>
          <xdr:rowOff>180975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9525</xdr:rowOff>
        </xdr:from>
        <xdr:to>
          <xdr:col>2</xdr:col>
          <xdr:colOff>381000</xdr:colOff>
          <xdr:row>19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9525</xdr:rowOff>
        </xdr:from>
        <xdr:to>
          <xdr:col>2</xdr:col>
          <xdr:colOff>381000</xdr:colOff>
          <xdr:row>20</xdr:row>
          <xdr:rowOff>180975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21</xdr:row>
          <xdr:rowOff>9525</xdr:rowOff>
        </xdr:from>
        <xdr:to>
          <xdr:col>2</xdr:col>
          <xdr:colOff>381000</xdr:colOff>
          <xdr:row>21</xdr:row>
          <xdr:rowOff>180975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22</xdr:row>
          <xdr:rowOff>9525</xdr:rowOff>
        </xdr:from>
        <xdr:to>
          <xdr:col>2</xdr:col>
          <xdr:colOff>381000</xdr:colOff>
          <xdr:row>22</xdr:row>
          <xdr:rowOff>180975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9525</xdr:rowOff>
        </xdr:from>
        <xdr:to>
          <xdr:col>2</xdr:col>
          <xdr:colOff>381000</xdr:colOff>
          <xdr:row>24</xdr:row>
          <xdr:rowOff>180975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25</xdr:row>
          <xdr:rowOff>9525</xdr:rowOff>
        </xdr:from>
        <xdr:to>
          <xdr:col>2</xdr:col>
          <xdr:colOff>381000</xdr:colOff>
          <xdr:row>25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28</xdr:row>
          <xdr:rowOff>9525</xdr:rowOff>
        </xdr:from>
        <xdr:to>
          <xdr:col>2</xdr:col>
          <xdr:colOff>381000</xdr:colOff>
          <xdr:row>28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29</xdr:row>
          <xdr:rowOff>9525</xdr:rowOff>
        </xdr:from>
        <xdr:to>
          <xdr:col>2</xdr:col>
          <xdr:colOff>381000</xdr:colOff>
          <xdr:row>29</xdr:row>
          <xdr:rowOff>180975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9525</xdr:rowOff>
        </xdr:from>
        <xdr:to>
          <xdr:col>2</xdr:col>
          <xdr:colOff>381000</xdr:colOff>
          <xdr:row>32</xdr:row>
          <xdr:rowOff>180975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9525</xdr:rowOff>
        </xdr:from>
        <xdr:to>
          <xdr:col>2</xdr:col>
          <xdr:colOff>381000</xdr:colOff>
          <xdr:row>33</xdr:row>
          <xdr:rowOff>180975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9525</xdr:rowOff>
        </xdr:from>
        <xdr:to>
          <xdr:col>2</xdr:col>
          <xdr:colOff>381000</xdr:colOff>
          <xdr:row>34</xdr:row>
          <xdr:rowOff>180975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35</xdr:row>
          <xdr:rowOff>9525</xdr:rowOff>
        </xdr:from>
        <xdr:to>
          <xdr:col>2</xdr:col>
          <xdr:colOff>381000</xdr:colOff>
          <xdr:row>35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38</xdr:row>
          <xdr:rowOff>9525</xdr:rowOff>
        </xdr:from>
        <xdr:to>
          <xdr:col>2</xdr:col>
          <xdr:colOff>381000</xdr:colOff>
          <xdr:row>38</xdr:row>
          <xdr:rowOff>180975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39</xdr:row>
          <xdr:rowOff>9525</xdr:rowOff>
        </xdr:from>
        <xdr:to>
          <xdr:col>2</xdr:col>
          <xdr:colOff>381000</xdr:colOff>
          <xdr:row>39</xdr:row>
          <xdr:rowOff>180975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</xdr:row>
          <xdr:rowOff>9525</xdr:rowOff>
        </xdr:from>
        <xdr:to>
          <xdr:col>8</xdr:col>
          <xdr:colOff>381000</xdr:colOff>
          <xdr:row>6</xdr:row>
          <xdr:rowOff>180975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</xdr:row>
          <xdr:rowOff>9525</xdr:rowOff>
        </xdr:from>
        <xdr:to>
          <xdr:col>8</xdr:col>
          <xdr:colOff>381000</xdr:colOff>
          <xdr:row>7</xdr:row>
          <xdr:rowOff>180975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8</xdr:row>
          <xdr:rowOff>9525</xdr:rowOff>
        </xdr:from>
        <xdr:to>
          <xdr:col>8</xdr:col>
          <xdr:colOff>381000</xdr:colOff>
          <xdr:row>8</xdr:row>
          <xdr:rowOff>180975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9525</xdr:rowOff>
        </xdr:from>
        <xdr:to>
          <xdr:col>8</xdr:col>
          <xdr:colOff>381000</xdr:colOff>
          <xdr:row>9</xdr:row>
          <xdr:rowOff>180975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</xdr:row>
          <xdr:rowOff>9525</xdr:rowOff>
        </xdr:from>
        <xdr:to>
          <xdr:col>8</xdr:col>
          <xdr:colOff>381000</xdr:colOff>
          <xdr:row>10</xdr:row>
          <xdr:rowOff>180975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11</xdr:row>
          <xdr:rowOff>9525</xdr:rowOff>
        </xdr:from>
        <xdr:to>
          <xdr:col>8</xdr:col>
          <xdr:colOff>381000</xdr:colOff>
          <xdr:row>11</xdr:row>
          <xdr:rowOff>180975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24</xdr:row>
          <xdr:rowOff>9525</xdr:rowOff>
        </xdr:from>
        <xdr:to>
          <xdr:col>8</xdr:col>
          <xdr:colOff>381000</xdr:colOff>
          <xdr:row>24</xdr:row>
          <xdr:rowOff>180975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28</xdr:row>
          <xdr:rowOff>9525</xdr:rowOff>
        </xdr:from>
        <xdr:to>
          <xdr:col>8</xdr:col>
          <xdr:colOff>381000</xdr:colOff>
          <xdr:row>28</xdr:row>
          <xdr:rowOff>180975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29</xdr:row>
          <xdr:rowOff>9525</xdr:rowOff>
        </xdr:from>
        <xdr:to>
          <xdr:col>8</xdr:col>
          <xdr:colOff>381000</xdr:colOff>
          <xdr:row>29</xdr:row>
          <xdr:rowOff>180975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32</xdr:row>
          <xdr:rowOff>9525</xdr:rowOff>
        </xdr:from>
        <xdr:to>
          <xdr:col>8</xdr:col>
          <xdr:colOff>381000</xdr:colOff>
          <xdr:row>32</xdr:row>
          <xdr:rowOff>180975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9525</xdr:rowOff>
        </xdr:from>
        <xdr:to>
          <xdr:col>8</xdr:col>
          <xdr:colOff>381000</xdr:colOff>
          <xdr:row>33</xdr:row>
          <xdr:rowOff>180975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34</xdr:row>
          <xdr:rowOff>9525</xdr:rowOff>
        </xdr:from>
        <xdr:to>
          <xdr:col>8</xdr:col>
          <xdr:colOff>381000</xdr:colOff>
          <xdr:row>34</xdr:row>
          <xdr:rowOff>180975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38</xdr:row>
          <xdr:rowOff>9525</xdr:rowOff>
        </xdr:from>
        <xdr:to>
          <xdr:col>8</xdr:col>
          <xdr:colOff>381000</xdr:colOff>
          <xdr:row>38</xdr:row>
          <xdr:rowOff>180975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39</xdr:row>
          <xdr:rowOff>9525</xdr:rowOff>
        </xdr:from>
        <xdr:to>
          <xdr:col>8</xdr:col>
          <xdr:colOff>381000</xdr:colOff>
          <xdr:row>39</xdr:row>
          <xdr:rowOff>180975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6</xdr:row>
          <xdr:rowOff>9525</xdr:rowOff>
        </xdr:from>
        <xdr:to>
          <xdr:col>14</xdr:col>
          <xdr:colOff>381000</xdr:colOff>
          <xdr:row>6</xdr:row>
          <xdr:rowOff>180975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7</xdr:row>
          <xdr:rowOff>9525</xdr:rowOff>
        </xdr:from>
        <xdr:to>
          <xdr:col>14</xdr:col>
          <xdr:colOff>381000</xdr:colOff>
          <xdr:row>7</xdr:row>
          <xdr:rowOff>180975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</xdr:row>
          <xdr:rowOff>9525</xdr:rowOff>
        </xdr:from>
        <xdr:to>
          <xdr:col>14</xdr:col>
          <xdr:colOff>381000</xdr:colOff>
          <xdr:row>8</xdr:row>
          <xdr:rowOff>180975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24</xdr:row>
          <xdr:rowOff>9525</xdr:rowOff>
        </xdr:from>
        <xdr:to>
          <xdr:col>14</xdr:col>
          <xdr:colOff>381000</xdr:colOff>
          <xdr:row>24</xdr:row>
          <xdr:rowOff>180975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25</xdr:row>
          <xdr:rowOff>9525</xdr:rowOff>
        </xdr:from>
        <xdr:to>
          <xdr:col>14</xdr:col>
          <xdr:colOff>381000</xdr:colOff>
          <xdr:row>25</xdr:row>
          <xdr:rowOff>180975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28</xdr:row>
          <xdr:rowOff>9525</xdr:rowOff>
        </xdr:from>
        <xdr:to>
          <xdr:col>14</xdr:col>
          <xdr:colOff>381000</xdr:colOff>
          <xdr:row>28</xdr:row>
          <xdr:rowOff>180975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29</xdr:row>
          <xdr:rowOff>9525</xdr:rowOff>
        </xdr:from>
        <xdr:to>
          <xdr:col>14</xdr:col>
          <xdr:colOff>381000</xdr:colOff>
          <xdr:row>29</xdr:row>
          <xdr:rowOff>180975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32</xdr:row>
          <xdr:rowOff>9525</xdr:rowOff>
        </xdr:from>
        <xdr:to>
          <xdr:col>14</xdr:col>
          <xdr:colOff>381000</xdr:colOff>
          <xdr:row>32</xdr:row>
          <xdr:rowOff>180975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33</xdr:row>
          <xdr:rowOff>9525</xdr:rowOff>
        </xdr:from>
        <xdr:to>
          <xdr:col>14</xdr:col>
          <xdr:colOff>381000</xdr:colOff>
          <xdr:row>33</xdr:row>
          <xdr:rowOff>180975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34</xdr:row>
          <xdr:rowOff>9525</xdr:rowOff>
        </xdr:from>
        <xdr:to>
          <xdr:col>14</xdr:col>
          <xdr:colOff>381000</xdr:colOff>
          <xdr:row>34</xdr:row>
          <xdr:rowOff>180975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38</xdr:row>
          <xdr:rowOff>9525</xdr:rowOff>
        </xdr:from>
        <xdr:to>
          <xdr:col>14</xdr:col>
          <xdr:colOff>381000</xdr:colOff>
          <xdr:row>38</xdr:row>
          <xdr:rowOff>180975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39</xdr:row>
          <xdr:rowOff>9525</xdr:rowOff>
        </xdr:from>
        <xdr:to>
          <xdr:col>14</xdr:col>
          <xdr:colOff>381000</xdr:colOff>
          <xdr:row>39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6</xdr:row>
          <xdr:rowOff>9525</xdr:rowOff>
        </xdr:from>
        <xdr:to>
          <xdr:col>20</xdr:col>
          <xdr:colOff>381000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7</xdr:row>
          <xdr:rowOff>9525</xdr:rowOff>
        </xdr:from>
        <xdr:to>
          <xdr:col>20</xdr:col>
          <xdr:colOff>381000</xdr:colOff>
          <xdr:row>7</xdr:row>
          <xdr:rowOff>180975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</xdr:row>
          <xdr:rowOff>9525</xdr:rowOff>
        </xdr:from>
        <xdr:to>
          <xdr:col>20</xdr:col>
          <xdr:colOff>381000</xdr:colOff>
          <xdr:row>8</xdr:row>
          <xdr:rowOff>180975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9</xdr:row>
          <xdr:rowOff>9525</xdr:rowOff>
        </xdr:from>
        <xdr:to>
          <xdr:col>20</xdr:col>
          <xdr:colOff>381000</xdr:colOff>
          <xdr:row>9</xdr:row>
          <xdr:rowOff>180975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10</xdr:row>
          <xdr:rowOff>9525</xdr:rowOff>
        </xdr:from>
        <xdr:to>
          <xdr:col>20</xdr:col>
          <xdr:colOff>381000</xdr:colOff>
          <xdr:row>10</xdr:row>
          <xdr:rowOff>180975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9</xdr:row>
          <xdr:rowOff>9525</xdr:rowOff>
        </xdr:from>
        <xdr:to>
          <xdr:col>20</xdr:col>
          <xdr:colOff>381000</xdr:colOff>
          <xdr:row>9</xdr:row>
          <xdr:rowOff>180975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10</xdr:row>
          <xdr:rowOff>9525</xdr:rowOff>
        </xdr:from>
        <xdr:to>
          <xdr:col>20</xdr:col>
          <xdr:colOff>381000</xdr:colOff>
          <xdr:row>10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10</xdr:row>
          <xdr:rowOff>9525</xdr:rowOff>
        </xdr:from>
        <xdr:to>
          <xdr:col>20</xdr:col>
          <xdr:colOff>381000</xdr:colOff>
          <xdr:row>10</xdr:row>
          <xdr:rowOff>180975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11</xdr:row>
          <xdr:rowOff>9525</xdr:rowOff>
        </xdr:from>
        <xdr:to>
          <xdr:col>20</xdr:col>
          <xdr:colOff>381000</xdr:colOff>
          <xdr:row>11</xdr:row>
          <xdr:rowOff>180975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12</xdr:row>
          <xdr:rowOff>9525</xdr:rowOff>
        </xdr:from>
        <xdr:to>
          <xdr:col>20</xdr:col>
          <xdr:colOff>381000</xdr:colOff>
          <xdr:row>12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13</xdr:row>
          <xdr:rowOff>9525</xdr:rowOff>
        </xdr:from>
        <xdr:to>
          <xdr:col>20</xdr:col>
          <xdr:colOff>381000</xdr:colOff>
          <xdr:row>13</xdr:row>
          <xdr:rowOff>180975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14</xdr:row>
          <xdr:rowOff>9525</xdr:rowOff>
        </xdr:from>
        <xdr:to>
          <xdr:col>20</xdr:col>
          <xdr:colOff>381000</xdr:colOff>
          <xdr:row>14</xdr:row>
          <xdr:rowOff>180975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18</xdr:row>
          <xdr:rowOff>9525</xdr:rowOff>
        </xdr:from>
        <xdr:to>
          <xdr:col>20</xdr:col>
          <xdr:colOff>381000</xdr:colOff>
          <xdr:row>18</xdr:row>
          <xdr:rowOff>180975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19</xdr:row>
          <xdr:rowOff>9525</xdr:rowOff>
        </xdr:from>
        <xdr:to>
          <xdr:col>20</xdr:col>
          <xdr:colOff>381000</xdr:colOff>
          <xdr:row>19</xdr:row>
          <xdr:rowOff>180975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20</xdr:row>
          <xdr:rowOff>9525</xdr:rowOff>
        </xdr:from>
        <xdr:to>
          <xdr:col>20</xdr:col>
          <xdr:colOff>381000</xdr:colOff>
          <xdr:row>20</xdr:row>
          <xdr:rowOff>180975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21</xdr:row>
          <xdr:rowOff>9525</xdr:rowOff>
        </xdr:from>
        <xdr:to>
          <xdr:col>20</xdr:col>
          <xdr:colOff>381000</xdr:colOff>
          <xdr:row>21</xdr:row>
          <xdr:rowOff>180975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22</xdr:row>
          <xdr:rowOff>9525</xdr:rowOff>
        </xdr:from>
        <xdr:to>
          <xdr:col>20</xdr:col>
          <xdr:colOff>381000</xdr:colOff>
          <xdr:row>22</xdr:row>
          <xdr:rowOff>180975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24</xdr:row>
          <xdr:rowOff>9525</xdr:rowOff>
        </xdr:from>
        <xdr:to>
          <xdr:col>20</xdr:col>
          <xdr:colOff>381000</xdr:colOff>
          <xdr:row>24</xdr:row>
          <xdr:rowOff>180975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25</xdr:row>
          <xdr:rowOff>9525</xdr:rowOff>
        </xdr:from>
        <xdr:to>
          <xdr:col>20</xdr:col>
          <xdr:colOff>381000</xdr:colOff>
          <xdr:row>25</xdr:row>
          <xdr:rowOff>180975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28</xdr:row>
          <xdr:rowOff>9525</xdr:rowOff>
        </xdr:from>
        <xdr:to>
          <xdr:col>20</xdr:col>
          <xdr:colOff>381000</xdr:colOff>
          <xdr:row>28</xdr:row>
          <xdr:rowOff>180975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29</xdr:row>
          <xdr:rowOff>9525</xdr:rowOff>
        </xdr:from>
        <xdr:to>
          <xdr:col>20</xdr:col>
          <xdr:colOff>381000</xdr:colOff>
          <xdr:row>29</xdr:row>
          <xdr:rowOff>180975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32</xdr:row>
          <xdr:rowOff>9525</xdr:rowOff>
        </xdr:from>
        <xdr:to>
          <xdr:col>20</xdr:col>
          <xdr:colOff>381000</xdr:colOff>
          <xdr:row>32</xdr:row>
          <xdr:rowOff>180975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33</xdr:row>
          <xdr:rowOff>9525</xdr:rowOff>
        </xdr:from>
        <xdr:to>
          <xdr:col>20</xdr:col>
          <xdr:colOff>381000</xdr:colOff>
          <xdr:row>33</xdr:row>
          <xdr:rowOff>180975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34</xdr:row>
          <xdr:rowOff>9525</xdr:rowOff>
        </xdr:from>
        <xdr:to>
          <xdr:col>20</xdr:col>
          <xdr:colOff>381000</xdr:colOff>
          <xdr:row>34</xdr:row>
          <xdr:rowOff>180975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38</xdr:row>
          <xdr:rowOff>9525</xdr:rowOff>
        </xdr:from>
        <xdr:to>
          <xdr:col>20</xdr:col>
          <xdr:colOff>381000</xdr:colOff>
          <xdr:row>38</xdr:row>
          <xdr:rowOff>180975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39</xdr:row>
          <xdr:rowOff>9525</xdr:rowOff>
        </xdr:from>
        <xdr:to>
          <xdr:col>20</xdr:col>
          <xdr:colOff>381000</xdr:colOff>
          <xdr:row>39</xdr:row>
          <xdr:rowOff>180975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12</xdr:row>
          <xdr:rowOff>9525</xdr:rowOff>
        </xdr:from>
        <xdr:to>
          <xdr:col>8</xdr:col>
          <xdr:colOff>381000</xdr:colOff>
          <xdr:row>12</xdr:row>
          <xdr:rowOff>180975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13</xdr:row>
          <xdr:rowOff>9525</xdr:rowOff>
        </xdr:from>
        <xdr:to>
          <xdr:col>8</xdr:col>
          <xdr:colOff>381000</xdr:colOff>
          <xdr:row>13</xdr:row>
          <xdr:rowOff>180975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14</xdr:row>
          <xdr:rowOff>9525</xdr:rowOff>
        </xdr:from>
        <xdr:to>
          <xdr:col>8</xdr:col>
          <xdr:colOff>381000</xdr:colOff>
          <xdr:row>14</xdr:row>
          <xdr:rowOff>180975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15</xdr:row>
          <xdr:rowOff>9525</xdr:rowOff>
        </xdr:from>
        <xdr:to>
          <xdr:col>8</xdr:col>
          <xdr:colOff>381000</xdr:colOff>
          <xdr:row>15</xdr:row>
          <xdr:rowOff>180975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9525</xdr:rowOff>
        </xdr:from>
        <xdr:to>
          <xdr:col>8</xdr:col>
          <xdr:colOff>381000</xdr:colOff>
          <xdr:row>16</xdr:row>
          <xdr:rowOff>180975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17</xdr:row>
          <xdr:rowOff>9525</xdr:rowOff>
        </xdr:from>
        <xdr:to>
          <xdr:col>8</xdr:col>
          <xdr:colOff>381000</xdr:colOff>
          <xdr:row>17</xdr:row>
          <xdr:rowOff>180975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18</xdr:row>
          <xdr:rowOff>9525</xdr:rowOff>
        </xdr:from>
        <xdr:to>
          <xdr:col>8</xdr:col>
          <xdr:colOff>381000</xdr:colOff>
          <xdr:row>18</xdr:row>
          <xdr:rowOff>180975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19</xdr:row>
          <xdr:rowOff>9525</xdr:rowOff>
        </xdr:from>
        <xdr:to>
          <xdr:col>8</xdr:col>
          <xdr:colOff>381000</xdr:colOff>
          <xdr:row>19</xdr:row>
          <xdr:rowOff>180975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20</xdr:row>
          <xdr:rowOff>9525</xdr:rowOff>
        </xdr:from>
        <xdr:to>
          <xdr:col>8</xdr:col>
          <xdr:colOff>381000</xdr:colOff>
          <xdr:row>20</xdr:row>
          <xdr:rowOff>180975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21</xdr:row>
          <xdr:rowOff>9525</xdr:rowOff>
        </xdr:from>
        <xdr:to>
          <xdr:col>8</xdr:col>
          <xdr:colOff>381000</xdr:colOff>
          <xdr:row>21</xdr:row>
          <xdr:rowOff>180975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22</xdr:row>
          <xdr:rowOff>9525</xdr:rowOff>
        </xdr:from>
        <xdr:to>
          <xdr:col>8</xdr:col>
          <xdr:colOff>381000</xdr:colOff>
          <xdr:row>22</xdr:row>
          <xdr:rowOff>180975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15</xdr:row>
          <xdr:rowOff>9525</xdr:rowOff>
        </xdr:from>
        <xdr:to>
          <xdr:col>20</xdr:col>
          <xdr:colOff>381000</xdr:colOff>
          <xdr:row>15</xdr:row>
          <xdr:rowOff>180975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16</xdr:row>
          <xdr:rowOff>9525</xdr:rowOff>
        </xdr:from>
        <xdr:to>
          <xdr:col>20</xdr:col>
          <xdr:colOff>381000</xdr:colOff>
          <xdr:row>16</xdr:row>
          <xdr:rowOff>180975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17</xdr:row>
          <xdr:rowOff>9525</xdr:rowOff>
        </xdr:from>
        <xdr:to>
          <xdr:col>20</xdr:col>
          <xdr:colOff>381000</xdr:colOff>
          <xdr:row>17</xdr:row>
          <xdr:rowOff>180975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</xdr:row>
          <xdr:rowOff>9525</xdr:rowOff>
        </xdr:from>
        <xdr:to>
          <xdr:col>14</xdr:col>
          <xdr:colOff>381000</xdr:colOff>
          <xdr:row>9</xdr:row>
          <xdr:rowOff>180975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</xdr:row>
          <xdr:rowOff>9525</xdr:rowOff>
        </xdr:from>
        <xdr:to>
          <xdr:col>14</xdr:col>
          <xdr:colOff>381000</xdr:colOff>
          <xdr:row>10</xdr:row>
          <xdr:rowOff>180975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11</xdr:row>
          <xdr:rowOff>9525</xdr:rowOff>
        </xdr:from>
        <xdr:to>
          <xdr:col>14</xdr:col>
          <xdr:colOff>381000</xdr:colOff>
          <xdr:row>11</xdr:row>
          <xdr:rowOff>180975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12</xdr:row>
          <xdr:rowOff>9525</xdr:rowOff>
        </xdr:from>
        <xdr:to>
          <xdr:col>14</xdr:col>
          <xdr:colOff>381000</xdr:colOff>
          <xdr:row>12</xdr:row>
          <xdr:rowOff>180975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13</xdr:row>
          <xdr:rowOff>9525</xdr:rowOff>
        </xdr:from>
        <xdr:to>
          <xdr:col>14</xdr:col>
          <xdr:colOff>381000</xdr:colOff>
          <xdr:row>13</xdr:row>
          <xdr:rowOff>180975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14</xdr:row>
          <xdr:rowOff>9525</xdr:rowOff>
        </xdr:from>
        <xdr:to>
          <xdr:col>14</xdr:col>
          <xdr:colOff>381000</xdr:colOff>
          <xdr:row>14</xdr:row>
          <xdr:rowOff>180975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15</xdr:row>
          <xdr:rowOff>9525</xdr:rowOff>
        </xdr:from>
        <xdr:to>
          <xdr:col>14</xdr:col>
          <xdr:colOff>381000</xdr:colOff>
          <xdr:row>15</xdr:row>
          <xdr:rowOff>180975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16</xdr:row>
          <xdr:rowOff>9525</xdr:rowOff>
        </xdr:from>
        <xdr:to>
          <xdr:col>14</xdr:col>
          <xdr:colOff>381000</xdr:colOff>
          <xdr:row>16</xdr:row>
          <xdr:rowOff>180975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17</xdr:row>
          <xdr:rowOff>9525</xdr:rowOff>
        </xdr:from>
        <xdr:to>
          <xdr:col>14</xdr:col>
          <xdr:colOff>381000</xdr:colOff>
          <xdr:row>17</xdr:row>
          <xdr:rowOff>180975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18</xdr:row>
          <xdr:rowOff>9525</xdr:rowOff>
        </xdr:from>
        <xdr:to>
          <xdr:col>14</xdr:col>
          <xdr:colOff>381000</xdr:colOff>
          <xdr:row>18</xdr:row>
          <xdr:rowOff>180975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19</xdr:row>
          <xdr:rowOff>9525</xdr:rowOff>
        </xdr:from>
        <xdr:to>
          <xdr:col>14</xdr:col>
          <xdr:colOff>381000</xdr:colOff>
          <xdr:row>19</xdr:row>
          <xdr:rowOff>180975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20</xdr:row>
          <xdr:rowOff>9525</xdr:rowOff>
        </xdr:from>
        <xdr:to>
          <xdr:col>14</xdr:col>
          <xdr:colOff>381000</xdr:colOff>
          <xdr:row>20</xdr:row>
          <xdr:rowOff>180975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21</xdr:row>
          <xdr:rowOff>9525</xdr:rowOff>
        </xdr:from>
        <xdr:to>
          <xdr:col>14</xdr:col>
          <xdr:colOff>381000</xdr:colOff>
          <xdr:row>21</xdr:row>
          <xdr:rowOff>180975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22</xdr:row>
          <xdr:rowOff>9525</xdr:rowOff>
        </xdr:from>
        <xdr:to>
          <xdr:col>14</xdr:col>
          <xdr:colOff>381000</xdr:colOff>
          <xdr:row>22</xdr:row>
          <xdr:rowOff>180975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6"/>
  <sheetViews>
    <sheetView tabSelected="1" zoomScaleNormal="100" workbookViewId="0">
      <selection activeCell="C13" sqref="C13"/>
    </sheetView>
  </sheetViews>
  <sheetFormatPr defaultRowHeight="15" x14ac:dyDescent="0.25"/>
  <cols>
    <col min="1" max="1" width="9.85546875" style="6" customWidth="1"/>
    <col min="2" max="2" width="5.85546875" style="1" customWidth="1"/>
    <col min="3" max="3" width="8.140625" style="7" bestFit="1" customWidth="1"/>
    <col min="4" max="4" width="5.85546875" style="1" customWidth="1"/>
    <col min="5" max="5" width="5.85546875" style="7" customWidth="1"/>
    <col min="6" max="6" width="19.42578125" style="1" customWidth="1"/>
    <col min="7" max="7" width="13.42578125" style="1" customWidth="1"/>
    <col min="8" max="11" width="3.28515625" style="1" customWidth="1"/>
    <col min="12" max="12" width="8.5703125" style="1" customWidth="1"/>
    <col min="13" max="13" width="4.5703125" style="1" customWidth="1"/>
    <col min="14" max="14" width="9.140625" style="1" customWidth="1"/>
    <col min="15" max="15" width="4.42578125" style="1" customWidth="1"/>
    <col min="16" max="16" width="10.140625" style="1" customWidth="1"/>
    <col min="17" max="20" width="6.28515625" style="1" customWidth="1"/>
    <col min="21" max="36" width="5.7109375" style="1" customWidth="1"/>
    <col min="37" max="37" width="33.42578125" style="1" customWidth="1"/>
    <col min="38" max="38" width="1.28515625" style="1" customWidth="1"/>
    <col min="39" max="16384" width="9.140625" style="1"/>
  </cols>
  <sheetData>
    <row r="2" spans="1:38" ht="37.5" customHeight="1" x14ac:dyDescent="0.25"/>
    <row r="3" spans="1:38" s="61" customFormat="1" ht="52.5" customHeight="1" x14ac:dyDescent="0.25">
      <c r="A3" s="118" t="s">
        <v>54</v>
      </c>
      <c r="B3" s="118"/>
      <c r="C3" s="118"/>
      <c r="D3" s="118"/>
      <c r="E3" s="118"/>
      <c r="F3" s="118"/>
      <c r="G3" s="118"/>
    </row>
    <row r="4" spans="1:38" s="61" customFormat="1" ht="15" customHeight="1" x14ac:dyDescent="0.25">
      <c r="A4" s="119" t="s">
        <v>128</v>
      </c>
      <c r="B4" s="119"/>
      <c r="C4" s="119"/>
      <c r="D4" s="119"/>
      <c r="E4" s="119" t="s">
        <v>55</v>
      </c>
      <c r="F4" s="119"/>
      <c r="G4" s="119"/>
    </row>
    <row r="5" spans="1:38" ht="5.25" customHeight="1" x14ac:dyDescent="0.25"/>
    <row r="6" spans="1:38" ht="3" customHeight="1" thickBot="1" x14ac:dyDescent="0.3"/>
    <row r="7" spans="1:38" s="2" customFormat="1" ht="36" customHeight="1" x14ac:dyDescent="0.25">
      <c r="A7" s="40" t="s">
        <v>9</v>
      </c>
      <c r="B7" s="123" t="s">
        <v>11</v>
      </c>
      <c r="C7" s="124"/>
      <c r="D7" s="123" t="s">
        <v>14</v>
      </c>
      <c r="E7" s="124"/>
      <c r="F7" s="123" t="s">
        <v>15</v>
      </c>
      <c r="G7" s="124"/>
      <c r="H7" s="123" t="s">
        <v>18</v>
      </c>
      <c r="I7" s="125"/>
      <c r="J7" s="125"/>
      <c r="K7" s="124"/>
      <c r="L7" s="123" t="s">
        <v>19</v>
      </c>
      <c r="M7" s="124"/>
      <c r="N7" s="123" t="s">
        <v>122</v>
      </c>
      <c r="O7" s="124"/>
      <c r="P7" s="152" t="s">
        <v>118</v>
      </c>
      <c r="Q7" s="123" t="s">
        <v>21</v>
      </c>
      <c r="R7" s="124"/>
      <c r="S7" s="123" t="s">
        <v>119</v>
      </c>
      <c r="T7" s="124"/>
      <c r="U7" s="123" t="s">
        <v>24</v>
      </c>
      <c r="V7" s="125"/>
      <c r="W7" s="125"/>
      <c r="X7" s="124"/>
      <c r="Y7" s="123" t="s">
        <v>25</v>
      </c>
      <c r="Z7" s="125"/>
      <c r="AA7" s="125"/>
      <c r="AB7" s="125"/>
      <c r="AC7" s="125"/>
      <c r="AD7" s="125"/>
      <c r="AE7" s="125"/>
      <c r="AF7" s="124"/>
      <c r="AG7" s="123" t="s">
        <v>120</v>
      </c>
      <c r="AH7" s="125"/>
      <c r="AI7" s="125"/>
      <c r="AJ7" s="124"/>
      <c r="AK7" s="172" t="s">
        <v>8</v>
      </c>
      <c r="AL7" s="5"/>
    </row>
    <row r="8" spans="1:38" s="8" customFormat="1" ht="24" customHeight="1" thickBot="1" x14ac:dyDescent="0.3">
      <c r="A8" s="41" t="s">
        <v>10</v>
      </c>
      <c r="B8" s="42" t="s">
        <v>12</v>
      </c>
      <c r="C8" s="43" t="s">
        <v>13</v>
      </c>
      <c r="D8" s="42" t="s">
        <v>12</v>
      </c>
      <c r="E8" s="43" t="s">
        <v>13</v>
      </c>
      <c r="F8" s="42" t="s">
        <v>17</v>
      </c>
      <c r="G8" s="44" t="s">
        <v>16</v>
      </c>
      <c r="H8" s="42" t="s">
        <v>0</v>
      </c>
      <c r="I8" s="39" t="s">
        <v>1</v>
      </c>
      <c r="J8" s="39"/>
      <c r="K8" s="44"/>
      <c r="L8" s="148"/>
      <c r="M8" s="149"/>
      <c r="N8" s="148"/>
      <c r="O8" s="149"/>
      <c r="P8" s="153"/>
      <c r="Q8" s="42" t="s">
        <v>22</v>
      </c>
      <c r="R8" s="44" t="s">
        <v>23</v>
      </c>
      <c r="S8" s="42" t="s">
        <v>22</v>
      </c>
      <c r="T8" s="44" t="s">
        <v>23</v>
      </c>
      <c r="U8" s="171" t="s">
        <v>23</v>
      </c>
      <c r="V8" s="145"/>
      <c r="W8" s="145" t="s">
        <v>2</v>
      </c>
      <c r="X8" s="169"/>
      <c r="Y8" s="171" t="s">
        <v>123</v>
      </c>
      <c r="Z8" s="145"/>
      <c r="AA8" s="145" t="s">
        <v>3</v>
      </c>
      <c r="AB8" s="145"/>
      <c r="AC8" s="145" t="s">
        <v>4</v>
      </c>
      <c r="AD8" s="145"/>
      <c r="AE8" s="145" t="s">
        <v>5</v>
      </c>
      <c r="AF8" s="169"/>
      <c r="AG8" s="42" t="s">
        <v>121</v>
      </c>
      <c r="AH8" s="39" t="s">
        <v>6</v>
      </c>
      <c r="AI8" s="145" t="s">
        <v>7</v>
      </c>
      <c r="AJ8" s="169"/>
      <c r="AK8" s="173"/>
      <c r="AL8" s="5"/>
    </row>
    <row r="9" spans="1:38" x14ac:dyDescent="0.25">
      <c r="A9" s="111">
        <v>41821</v>
      </c>
      <c r="B9" s="1" t="s">
        <v>26</v>
      </c>
      <c r="C9" s="7">
        <v>0.41666666666666669</v>
      </c>
      <c r="D9" s="1" t="s">
        <v>26</v>
      </c>
      <c r="E9" s="7">
        <v>0.4375</v>
      </c>
      <c r="F9" s="1" t="s">
        <v>27</v>
      </c>
      <c r="G9" s="3" t="s">
        <v>34</v>
      </c>
      <c r="H9" s="4">
        <v>1</v>
      </c>
      <c r="N9" s="1">
        <v>0</v>
      </c>
      <c r="O9" s="1">
        <v>30</v>
      </c>
      <c r="P9" s="1" t="s">
        <v>28</v>
      </c>
      <c r="Q9" s="1">
        <v>1</v>
      </c>
      <c r="S9" s="1">
        <v>1</v>
      </c>
      <c r="Y9" s="1">
        <v>0</v>
      </c>
      <c r="Z9" s="1">
        <v>30</v>
      </c>
      <c r="AK9" s="1" t="s">
        <v>57</v>
      </c>
    </row>
    <row r="10" spans="1:38" x14ac:dyDescent="0.25">
      <c r="A10" s="111">
        <v>41823</v>
      </c>
      <c r="B10" s="1" t="s">
        <v>26</v>
      </c>
      <c r="C10" s="7">
        <v>0.375</v>
      </c>
      <c r="D10" s="1" t="s">
        <v>37</v>
      </c>
      <c r="E10" s="7">
        <v>0.44444444444444442</v>
      </c>
      <c r="F10" s="1" t="s">
        <v>27</v>
      </c>
      <c r="G10" s="1" t="s">
        <v>40</v>
      </c>
      <c r="H10" s="1">
        <v>1</v>
      </c>
      <c r="N10" s="1">
        <v>1</v>
      </c>
      <c r="O10" s="1">
        <v>40</v>
      </c>
      <c r="P10" s="1" t="s">
        <v>28</v>
      </c>
      <c r="Q10" s="1">
        <v>1</v>
      </c>
      <c r="S10" s="1">
        <v>1</v>
      </c>
      <c r="W10" s="1">
        <v>1</v>
      </c>
      <c r="X10" s="1">
        <v>40</v>
      </c>
      <c r="Y10" s="1">
        <v>1</v>
      </c>
      <c r="Z10" s="1">
        <v>40</v>
      </c>
      <c r="AK10" s="1" t="s">
        <v>57</v>
      </c>
    </row>
    <row r="11" spans="1:38" x14ac:dyDescent="0.25">
      <c r="A11" s="111">
        <v>41825</v>
      </c>
      <c r="B11" s="1" t="s">
        <v>37</v>
      </c>
      <c r="C11" s="7">
        <v>0.83333333333333337</v>
      </c>
      <c r="D11" s="1" t="s">
        <v>33</v>
      </c>
      <c r="E11" s="7">
        <v>0.89583333333333337</v>
      </c>
      <c r="F11" s="1" t="s">
        <v>58</v>
      </c>
      <c r="G11" s="1" t="s">
        <v>59</v>
      </c>
      <c r="I11" s="1">
        <v>1</v>
      </c>
      <c r="N11" s="1">
        <v>1</v>
      </c>
      <c r="O11" s="1">
        <v>30</v>
      </c>
      <c r="P11" s="1" t="s">
        <v>28</v>
      </c>
      <c r="R11" s="1">
        <v>2</v>
      </c>
      <c r="T11" s="1">
        <v>2</v>
      </c>
      <c r="U11" s="1">
        <v>1</v>
      </c>
      <c r="V11" s="1">
        <v>30</v>
      </c>
      <c r="W11" s="1">
        <v>1</v>
      </c>
      <c r="X11" s="1">
        <v>30</v>
      </c>
      <c r="Y11" s="1">
        <v>1</v>
      </c>
      <c r="Z11" s="1">
        <v>30</v>
      </c>
      <c r="AE11" s="1">
        <v>1</v>
      </c>
      <c r="AF11" s="1">
        <v>30</v>
      </c>
      <c r="AK11" s="1" t="s">
        <v>57</v>
      </c>
    </row>
    <row r="12" spans="1:38" x14ac:dyDescent="0.25">
      <c r="A12" s="111">
        <v>41826</v>
      </c>
      <c r="B12" s="1" t="s">
        <v>33</v>
      </c>
      <c r="C12" s="7">
        <v>0.45833333333333331</v>
      </c>
      <c r="D12" s="1" t="s">
        <v>60</v>
      </c>
      <c r="E12" s="7">
        <v>0.52777777777777779</v>
      </c>
      <c r="F12" s="1" t="s">
        <v>61</v>
      </c>
      <c r="G12" s="1" t="s">
        <v>62</v>
      </c>
      <c r="I12" s="1">
        <v>1</v>
      </c>
      <c r="L12" s="1">
        <v>1</v>
      </c>
      <c r="M12" s="1">
        <v>40</v>
      </c>
      <c r="N12" s="1">
        <v>1</v>
      </c>
      <c r="O12" s="1">
        <v>40</v>
      </c>
      <c r="P12" s="1" t="s">
        <v>63</v>
      </c>
      <c r="Q12" s="1">
        <v>1</v>
      </c>
      <c r="S12" s="1">
        <v>1</v>
      </c>
      <c r="W12" s="1">
        <v>1</v>
      </c>
      <c r="X12" s="1">
        <v>40</v>
      </c>
      <c r="AA12" s="1">
        <v>1</v>
      </c>
      <c r="AB12" s="1">
        <v>40</v>
      </c>
      <c r="AK12" s="1" t="s">
        <v>57</v>
      </c>
    </row>
    <row r="13" spans="1:38" x14ac:dyDescent="0.25">
      <c r="A13" s="111"/>
    </row>
    <row r="14" spans="1:38" x14ac:dyDescent="0.25">
      <c r="A14" s="111"/>
    </row>
    <row r="15" spans="1:38" ht="15.75" thickBot="1" x14ac:dyDescent="0.3">
      <c r="A15" s="111"/>
    </row>
    <row r="16" spans="1:38" s="9" customFormat="1" ht="36" customHeight="1" x14ac:dyDescent="0.25">
      <c r="A16" s="132" t="s">
        <v>29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4"/>
      <c r="L16" s="123" t="s">
        <v>19</v>
      </c>
      <c r="M16" s="124"/>
      <c r="N16" s="141" t="s">
        <v>122</v>
      </c>
      <c r="O16" s="142"/>
      <c r="P16" s="120" t="s">
        <v>118</v>
      </c>
      <c r="Q16" s="123" t="s">
        <v>21</v>
      </c>
      <c r="R16" s="124"/>
      <c r="S16" s="146" t="s">
        <v>119</v>
      </c>
      <c r="T16" s="147"/>
      <c r="U16" s="123" t="s">
        <v>24</v>
      </c>
      <c r="V16" s="125"/>
      <c r="W16" s="125"/>
      <c r="X16" s="124"/>
      <c r="Y16" s="123" t="s">
        <v>25</v>
      </c>
      <c r="Z16" s="125"/>
      <c r="AA16" s="125"/>
      <c r="AB16" s="125"/>
      <c r="AC16" s="125"/>
      <c r="AD16" s="125"/>
      <c r="AE16" s="125"/>
      <c r="AF16" s="124"/>
      <c r="AG16" s="146" t="s">
        <v>120</v>
      </c>
      <c r="AH16" s="170"/>
      <c r="AI16" s="170"/>
      <c r="AJ16" s="147"/>
      <c r="AK16" s="174" t="s">
        <v>8</v>
      </c>
      <c r="AL16" s="38"/>
    </row>
    <row r="17" spans="1:38" s="10" customFormat="1" ht="21.75" customHeight="1" x14ac:dyDescent="0.25">
      <c r="A17" s="135"/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64"/>
      <c r="M17" s="165"/>
      <c r="N17" s="143"/>
      <c r="O17" s="144"/>
      <c r="P17" s="121"/>
      <c r="Q17" s="23" t="s">
        <v>22</v>
      </c>
      <c r="R17" s="24" t="s">
        <v>23</v>
      </c>
      <c r="S17" s="23" t="s">
        <v>22</v>
      </c>
      <c r="T17" s="24" t="s">
        <v>23</v>
      </c>
      <c r="U17" s="150" t="s">
        <v>23</v>
      </c>
      <c r="V17" s="151"/>
      <c r="W17" s="117" t="s">
        <v>2</v>
      </c>
      <c r="X17" s="127"/>
      <c r="Y17" s="150" t="s">
        <v>123</v>
      </c>
      <c r="Z17" s="151"/>
      <c r="AA17" s="117" t="s">
        <v>3</v>
      </c>
      <c r="AB17" s="117"/>
      <c r="AC17" s="117" t="s">
        <v>4</v>
      </c>
      <c r="AD17" s="117"/>
      <c r="AE17" s="117" t="s">
        <v>5</v>
      </c>
      <c r="AF17" s="127"/>
      <c r="AG17" s="23" t="s">
        <v>121</v>
      </c>
      <c r="AH17" s="15" t="s">
        <v>6</v>
      </c>
      <c r="AI17" s="117" t="s">
        <v>7</v>
      </c>
      <c r="AJ17" s="127"/>
      <c r="AK17" s="175"/>
      <c r="AL17" s="38"/>
    </row>
    <row r="18" spans="1:38" s="12" customFormat="1" ht="12" customHeight="1" x14ac:dyDescent="0.25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7"/>
      <c r="L18" s="19" t="s">
        <v>31</v>
      </c>
      <c r="M18" s="20" t="s">
        <v>30</v>
      </c>
      <c r="N18" s="19" t="s">
        <v>31</v>
      </c>
      <c r="O18" s="20" t="s">
        <v>30</v>
      </c>
      <c r="P18" s="121"/>
      <c r="Q18" s="128">
        <f>SUM(Q9:Q17)</f>
        <v>3</v>
      </c>
      <c r="R18" s="130">
        <f>SUM(R9:R17)</f>
        <v>2</v>
      </c>
      <c r="S18" s="128">
        <f>SUM(S9:S17)</f>
        <v>3</v>
      </c>
      <c r="T18" s="130">
        <f>SUM(T9:T17)</f>
        <v>2</v>
      </c>
      <c r="U18" s="19" t="s">
        <v>31</v>
      </c>
      <c r="V18" s="11" t="s">
        <v>30</v>
      </c>
      <c r="W18" s="11" t="s">
        <v>31</v>
      </c>
      <c r="X18" s="20" t="s">
        <v>30</v>
      </c>
      <c r="Y18" s="19" t="s">
        <v>31</v>
      </c>
      <c r="Z18" s="11" t="s">
        <v>30</v>
      </c>
      <c r="AA18" s="11" t="s">
        <v>31</v>
      </c>
      <c r="AB18" s="11" t="s">
        <v>30</v>
      </c>
      <c r="AC18" s="11" t="s">
        <v>31</v>
      </c>
      <c r="AD18" s="11" t="s">
        <v>30</v>
      </c>
      <c r="AE18" s="11" t="s">
        <v>31</v>
      </c>
      <c r="AF18" s="20" t="s">
        <v>30</v>
      </c>
      <c r="AG18" s="19" t="s">
        <v>43</v>
      </c>
      <c r="AH18" s="11" t="s">
        <v>43</v>
      </c>
      <c r="AI18" s="11" t="s">
        <v>31</v>
      </c>
      <c r="AJ18" s="20" t="s">
        <v>30</v>
      </c>
      <c r="AK18" s="175"/>
      <c r="AL18" s="38"/>
    </row>
    <row r="19" spans="1:38" s="13" customFormat="1" ht="24" customHeight="1" thickBot="1" x14ac:dyDescent="0.3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40"/>
      <c r="L19" s="21">
        <f>SUM(L9:L17)+(INT(SUM(M9:M15)/60))</f>
        <v>1</v>
      </c>
      <c r="M19" s="22">
        <f>((SUM(M9:M15)/60)-(INT(SUM(M9:M15)/60)))*60</f>
        <v>40</v>
      </c>
      <c r="N19" s="21">
        <f>SUM(N9:N17)+(INT(SUM(O9:O15)/60))</f>
        <v>5</v>
      </c>
      <c r="O19" s="22">
        <f>((SUM(O9:O15)/60)-(INT(SUM(O9:O15)/60)))*60</f>
        <v>20.000000000000007</v>
      </c>
      <c r="P19" s="122"/>
      <c r="Q19" s="129"/>
      <c r="R19" s="131"/>
      <c r="S19" s="129"/>
      <c r="T19" s="131"/>
      <c r="U19" s="21">
        <f>SUM(U9:U17)+(INT(SUM(V9:V15)/60))</f>
        <v>1</v>
      </c>
      <c r="V19" s="17">
        <f>((SUM(V9:V15)/60)-(INT(SUM(V9:V15)/60)))*60</f>
        <v>30</v>
      </c>
      <c r="W19" s="17">
        <f>SUM(W9:W17)+(INT(SUM(X9:X15)/60))</f>
        <v>4</v>
      </c>
      <c r="X19" s="22">
        <f>((SUM(X9:X15)/60)-(INT(SUM(X9:X15)/60)))*60</f>
        <v>49.999999999999993</v>
      </c>
      <c r="Y19" s="21">
        <f>SUM(Y9:Y17)+(INT(SUM(Z9:Z17)/60))</f>
        <v>3</v>
      </c>
      <c r="Z19" s="17">
        <f>((SUM(Z9:Z17)/60)-(INT(SUM(Z9:Z17)/60)))*60</f>
        <v>40.000000000000007</v>
      </c>
      <c r="AA19" s="17">
        <f>SUM(AA9:AA17)+(INT(SUM(AB9:AB17)/60))</f>
        <v>1</v>
      </c>
      <c r="AB19" s="17">
        <f>((SUM(AB9:AB17)/60)-(INT(SUM(AB9:AB17)/60)))*60</f>
        <v>40</v>
      </c>
      <c r="AC19" s="17">
        <f>SUM(AC9:AC17)+(INT(SUM(AD9:AD17)/60))</f>
        <v>0</v>
      </c>
      <c r="AD19" s="17">
        <f>((SUM(AD9:AD17)/60)-(INT(SUM(AD9:AD17)/60)))*60</f>
        <v>0</v>
      </c>
      <c r="AE19" s="17">
        <f>SUM(AE9:AE17)+(INT(SUM(AF9:AF17)/60))</f>
        <v>1</v>
      </c>
      <c r="AF19" s="22">
        <f>((SUM(AF9:AF17)/60)-(INT(SUM(AF9:AF17)/60)))*60</f>
        <v>30</v>
      </c>
      <c r="AG19" s="25" t="s">
        <v>43</v>
      </c>
      <c r="AH19" s="18" t="s">
        <v>43</v>
      </c>
      <c r="AI19" s="17">
        <f>SUM(AI9:AI17)+(INT(SUM(AJ9:AJ17)/60))</f>
        <v>0</v>
      </c>
      <c r="AJ19" s="22">
        <f>((SUM(AJ9:AJ17)/60)-(INT(SUM(AJ9:AJ17)/60)))*60</f>
        <v>0</v>
      </c>
      <c r="AK19" s="176"/>
      <c r="AL19" s="38"/>
    </row>
    <row r="21" spans="1:38" ht="15.75" thickBot="1" x14ac:dyDescent="0.3"/>
    <row r="22" spans="1:38" ht="15" customHeight="1" x14ac:dyDescent="0.25">
      <c r="A22" s="154" t="s">
        <v>51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8" ht="15" customHeight="1" thickBot="1" x14ac:dyDescent="0.3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8" ht="15.75" thickBot="1" x14ac:dyDescent="0.3">
      <c r="A24" s="26"/>
      <c r="B24" s="27"/>
      <c r="C24" s="28"/>
      <c r="D24" s="27"/>
      <c r="E24" s="28"/>
      <c r="F24" s="27"/>
      <c r="G24" s="27"/>
      <c r="H24" s="27"/>
      <c r="I24" s="27"/>
      <c r="J24" s="27"/>
      <c r="K24" s="2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8" ht="19.5" customHeight="1" x14ac:dyDescent="0.25">
      <c r="A25" s="26"/>
      <c r="B25" s="27"/>
      <c r="C25" s="28"/>
      <c r="D25" s="27"/>
      <c r="E25" s="28"/>
      <c r="F25" s="162" t="s">
        <v>52</v>
      </c>
      <c r="G25" s="163"/>
      <c r="H25" s="27"/>
      <c r="I25" s="27"/>
      <c r="J25" s="27"/>
      <c r="K25" s="2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8" ht="19.5" customHeight="1" thickBot="1" x14ac:dyDescent="0.3">
      <c r="A26" s="26"/>
      <c r="B26" s="27"/>
      <c r="C26" s="28"/>
      <c r="D26" s="27"/>
      <c r="E26" s="28"/>
      <c r="F26" s="160" t="s">
        <v>53</v>
      </c>
      <c r="G26" s="161"/>
      <c r="H26" s="27"/>
      <c r="I26" s="27"/>
      <c r="J26" s="27"/>
      <c r="K26" s="2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8" ht="20.25" customHeight="1" x14ac:dyDescent="0.25">
      <c r="A27" s="26"/>
      <c r="B27" s="27"/>
      <c r="C27" s="28"/>
      <c r="D27" s="27"/>
      <c r="E27" s="28"/>
      <c r="F27" s="34" t="s">
        <v>41</v>
      </c>
      <c r="G27" s="35">
        <v>9</v>
      </c>
      <c r="H27" s="27"/>
      <c r="I27" s="27"/>
      <c r="J27" s="27"/>
      <c r="K27" s="2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8" ht="19.5" customHeight="1" thickBot="1" x14ac:dyDescent="0.3">
      <c r="A28" s="26"/>
      <c r="B28" s="27"/>
      <c r="C28" s="28"/>
      <c r="D28" s="27"/>
      <c r="E28" s="28"/>
      <c r="F28" s="36" t="s">
        <v>42</v>
      </c>
      <c r="G28" s="37">
        <v>12</v>
      </c>
      <c r="H28" s="27"/>
      <c r="I28" s="27"/>
      <c r="J28" s="27"/>
      <c r="K28" s="2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8" ht="15.75" thickBot="1" x14ac:dyDescent="0.3">
      <c r="A29" s="30"/>
      <c r="B29" s="31"/>
      <c r="C29" s="32"/>
      <c r="D29" s="31"/>
      <c r="E29" s="32"/>
      <c r="F29" s="31"/>
      <c r="G29" s="31"/>
      <c r="H29" s="31"/>
      <c r="I29" s="31"/>
      <c r="J29" s="31"/>
      <c r="K29" s="33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8" ht="47.25" customHeight="1" x14ac:dyDescent="0.25">
      <c r="A30" s="132" t="s">
        <v>50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4"/>
      <c r="L30" s="123" t="s">
        <v>44</v>
      </c>
      <c r="M30" s="124"/>
      <c r="N30" s="123" t="s">
        <v>124</v>
      </c>
      <c r="O30" s="124"/>
      <c r="P30" s="120" t="s">
        <v>118</v>
      </c>
      <c r="Q30" s="123" t="s">
        <v>35</v>
      </c>
      <c r="R30" s="124"/>
      <c r="S30" s="123" t="s">
        <v>125</v>
      </c>
      <c r="T30" s="124"/>
      <c r="U30" s="123" t="s">
        <v>45</v>
      </c>
      <c r="V30" s="125"/>
      <c r="W30" s="125"/>
      <c r="X30" s="124"/>
      <c r="Y30" s="123" t="s">
        <v>49</v>
      </c>
      <c r="Z30" s="125"/>
      <c r="AA30" s="125"/>
      <c r="AB30" s="125"/>
      <c r="AC30" s="125"/>
      <c r="AD30" s="125"/>
      <c r="AE30" s="125"/>
      <c r="AF30" s="124"/>
      <c r="AG30" s="123" t="s">
        <v>127</v>
      </c>
      <c r="AH30" s="125"/>
      <c r="AI30" s="125"/>
      <c r="AJ30" s="124"/>
      <c r="AK30" s="166" t="s">
        <v>8</v>
      </c>
    </row>
    <row r="31" spans="1:38" ht="39" customHeight="1" x14ac:dyDescent="0.25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64"/>
      <c r="M31" s="165"/>
      <c r="N31" s="164"/>
      <c r="O31" s="165"/>
      <c r="P31" s="121"/>
      <c r="Q31" s="23" t="s">
        <v>22</v>
      </c>
      <c r="R31" s="24" t="s">
        <v>23</v>
      </c>
      <c r="S31" s="23" t="s">
        <v>22</v>
      </c>
      <c r="T31" s="24" t="s">
        <v>23</v>
      </c>
      <c r="U31" s="126" t="s">
        <v>23</v>
      </c>
      <c r="V31" s="117"/>
      <c r="W31" s="117" t="s">
        <v>2</v>
      </c>
      <c r="X31" s="127"/>
      <c r="Y31" s="126" t="s">
        <v>126</v>
      </c>
      <c r="Z31" s="117"/>
      <c r="AA31" s="117" t="s">
        <v>46</v>
      </c>
      <c r="AB31" s="117"/>
      <c r="AC31" s="117" t="s">
        <v>36</v>
      </c>
      <c r="AD31" s="117"/>
      <c r="AE31" s="117" t="s">
        <v>47</v>
      </c>
      <c r="AF31" s="127"/>
      <c r="AG31" s="23" t="s">
        <v>121</v>
      </c>
      <c r="AH31" s="15" t="s">
        <v>6</v>
      </c>
      <c r="AI31" s="117" t="s">
        <v>48</v>
      </c>
      <c r="AJ31" s="127"/>
      <c r="AK31" s="167"/>
    </row>
    <row r="32" spans="1:38" x14ac:dyDescent="0.25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7"/>
      <c r="L32" s="19" t="s">
        <v>31</v>
      </c>
      <c r="M32" s="20" t="s">
        <v>30</v>
      </c>
      <c r="N32" s="19" t="s">
        <v>31</v>
      </c>
      <c r="O32" s="20" t="s">
        <v>30</v>
      </c>
      <c r="P32" s="121"/>
      <c r="Q32" s="128">
        <f ca="1">SUM(INDIRECT("Q"&amp;G27):INDIRECT("Q"&amp;G28))</f>
        <v>3</v>
      </c>
      <c r="R32" s="130">
        <f ca="1">SUM(INDIRECT("R"&amp;G27):INDIRECT("R"&amp;G28))</f>
        <v>2</v>
      </c>
      <c r="S32" s="128">
        <f ca="1">SUM(INDIRECT("S"&amp;G27):INDIRECT("S"&amp;G28))</f>
        <v>3</v>
      </c>
      <c r="T32" s="130">
        <f ca="1">SUM(INDIRECT("T"&amp;G27):INDIRECT("T"&amp;G28))</f>
        <v>2</v>
      </c>
      <c r="U32" s="19" t="s">
        <v>31</v>
      </c>
      <c r="V32" s="11" t="s">
        <v>30</v>
      </c>
      <c r="W32" s="11" t="s">
        <v>31</v>
      </c>
      <c r="X32" s="20" t="s">
        <v>30</v>
      </c>
      <c r="Y32" s="19" t="s">
        <v>31</v>
      </c>
      <c r="Z32" s="11" t="s">
        <v>30</v>
      </c>
      <c r="AA32" s="11" t="s">
        <v>31</v>
      </c>
      <c r="AB32" s="11" t="s">
        <v>30</v>
      </c>
      <c r="AC32" s="11" t="s">
        <v>31</v>
      </c>
      <c r="AD32" s="11" t="s">
        <v>30</v>
      </c>
      <c r="AE32" s="11" t="s">
        <v>31</v>
      </c>
      <c r="AF32" s="20" t="s">
        <v>30</v>
      </c>
      <c r="AG32" s="19" t="s">
        <v>43</v>
      </c>
      <c r="AH32" s="11" t="s">
        <v>43</v>
      </c>
      <c r="AI32" s="11" t="s">
        <v>31</v>
      </c>
      <c r="AJ32" s="20" t="s">
        <v>30</v>
      </c>
      <c r="AK32" s="167"/>
    </row>
    <row r="33" spans="1:37" ht="19.5" thickBot="1" x14ac:dyDescent="0.3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21">
        <f ca="1">SUM(INDIRECT("L"&amp;G27):INDIRECT("L"&amp;G28))+(INT(SUM(INDIRECT("M"&amp;G27):INDIRECT("M"&amp;G28))/60))</f>
        <v>1</v>
      </c>
      <c r="M33" s="22">
        <f ca="1">((SUM(INDIRECT("M"&amp;G27):INDIRECT("M"&amp;G28))/60)-(INT(SUM(INDIRECT("M"&amp;G27):INDIRECT("M"&amp;G28))/60)))*60</f>
        <v>40</v>
      </c>
      <c r="N33" s="21">
        <f ca="1">SUM(INDIRECT("N"&amp;G27):INDIRECT("N"&amp;G28))+(INT(SUM(INDIRECT("O"&amp;G27):INDIRECT("O"&amp;G28))/60))</f>
        <v>5</v>
      </c>
      <c r="O33" s="22">
        <f ca="1">((SUM(INDIRECT("O"&amp;G27):INDIRECT("O"&amp;G28))/60)-(INT(SUM(INDIRECT("O"&amp;G27):INDIRECT("O"&amp;G28))/60)))*60</f>
        <v>20.000000000000007</v>
      </c>
      <c r="P33" s="122"/>
      <c r="Q33" s="129"/>
      <c r="R33" s="131"/>
      <c r="S33" s="129"/>
      <c r="T33" s="131"/>
      <c r="U33" s="21">
        <f ca="1">SUM(INDIRECT("U"&amp;G27):INDIRECT("U"&amp;G28))+(INT(SUM(INDIRECT("V"&amp;G27):INDIRECT("V"&amp;G28))/60))</f>
        <v>1</v>
      </c>
      <c r="V33" s="17">
        <f ca="1">((SUM(INDIRECT("V"&amp;G27):INDIRECT("V"&amp;G28))/60)-(INT(SUM(INDIRECT("V"&amp;G27):INDIRECT("V"&amp;G28))/60)))*60</f>
        <v>30</v>
      </c>
      <c r="W33" s="17">
        <f ca="1">SUM(INDIRECT("W"&amp;G27):INDIRECT("W"&amp;G28))+(INT(SUM(INDIRECT("X"&amp;G27):INDIRECT("X"&amp;G28))/60))</f>
        <v>4</v>
      </c>
      <c r="X33" s="22">
        <f ca="1">((SUM(INDIRECT("X"&amp;G27):INDIRECT("X"&amp;G28))/60)-(INT(SUM(INDIRECT("X"&amp;G27):INDIRECT("X"&amp;G28))/60)))*60</f>
        <v>49.999999999999993</v>
      </c>
      <c r="Y33" s="21">
        <f ca="1">SUM(INDIRECT("Y"&amp;G27):INDIRECT("Y"&amp;G28))+(INT(SUM(INDIRECT("Z"&amp;G27):INDIRECT("Z"&amp;G28))/60))</f>
        <v>3</v>
      </c>
      <c r="Z33" s="17">
        <f ca="1">((SUM(INDIRECT("Z"&amp;G27):INDIRECT("Z"&amp;G28))/60)-(INT(SUM(INDIRECT("Z"&amp;G27):INDIRECT("Z"&amp;G28))/60)))*60</f>
        <v>40.000000000000007</v>
      </c>
      <c r="AA33" s="17">
        <f ca="1">SUM(INDIRECT("AA"&amp;G27):INDIRECT("AA"&amp;G28))+(INT(SUM(INDIRECT("AB"&amp;G27):INDIRECT("AB"&amp;G28))/60))</f>
        <v>1</v>
      </c>
      <c r="AB33" s="17">
        <f ca="1">((SUM(INDIRECT("AB"&amp;G27):INDIRECT("AB"&amp;G28))/60)-(INT(SUM(INDIRECT("AB"&amp;G27):INDIRECT("AB"&amp;G28))/60)))*60</f>
        <v>40</v>
      </c>
      <c r="AC33" s="17">
        <f ca="1">SUM(INDIRECT("AC"&amp;G27):INDIRECT("AC"&amp;G28))+(INT(SUM(INDIRECT("AD"&amp;G27):INDIRECT("AD"&amp;G28))/60))</f>
        <v>0</v>
      </c>
      <c r="AD33" s="17">
        <f ca="1">((SUM(INDIRECT("AD"&amp;G27):INDIRECT("AD"&amp;G28))/60)-(INT(SUM(INDIRECT("AD"&amp;G27):INDIRECT("AD"&amp;G28))/60)))*60</f>
        <v>0</v>
      </c>
      <c r="AE33" s="17">
        <f ca="1">SUM(INDIRECT("AE"&amp;G27):INDIRECT("AE"&amp;G28))+(INT(SUM(INDIRECT("AF"&amp;G27):INDIRECT("AF"&amp;G28))/60))</f>
        <v>1</v>
      </c>
      <c r="AF33" s="22">
        <f ca="1">((SUM(INDIRECT("AF"&amp;G27):INDIRECT("AF"&amp;G28))/60)-(INT(SUM(INDIRECT("AF"&amp;G27):INDIRECT("AF"&amp;G28))/60)))*60</f>
        <v>30</v>
      </c>
      <c r="AG33" s="25" t="s">
        <v>43</v>
      </c>
      <c r="AH33" s="18" t="s">
        <v>43</v>
      </c>
      <c r="AI33" s="17">
        <f ca="1">SUM(INDIRECT("AI"&amp;G27):INDIRECT("AI"&amp;G28))+(INT(SUM(INDIRECT("AJ"&amp;G27):INDIRECT("AJ"&amp;G28))/60))</f>
        <v>0</v>
      </c>
      <c r="AJ33" s="22">
        <f ca="1">((SUM(INDIRECT("AJ"&amp;G27):INDIRECT("AJ"&amp;G28))/60)-(INT(SUM(INDIRECT("AJ"&amp;G27):INDIRECT("AJ"&amp;G28))/60)))*60</f>
        <v>0</v>
      </c>
      <c r="AK33" s="168"/>
    </row>
    <row r="36" spans="1:37" s="61" customFormat="1" x14ac:dyDescent="0.25">
      <c r="A36" s="116" t="s">
        <v>66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</row>
  </sheetData>
  <mergeCells count="69">
    <mergeCell ref="L16:M17"/>
    <mergeCell ref="W17:X17"/>
    <mergeCell ref="Y17:Z17"/>
    <mergeCell ref="AK7:AK8"/>
    <mergeCell ref="AK16:AK19"/>
    <mergeCell ref="Q7:R7"/>
    <mergeCell ref="S7:T7"/>
    <mergeCell ref="U8:V8"/>
    <mergeCell ref="W8:X8"/>
    <mergeCell ref="U7:X7"/>
    <mergeCell ref="AK30:AK33"/>
    <mergeCell ref="AE8:AF8"/>
    <mergeCell ref="Y7:AF7"/>
    <mergeCell ref="AI8:AJ8"/>
    <mergeCell ref="AG7:AJ7"/>
    <mergeCell ref="AE17:AF17"/>
    <mergeCell ref="AI17:AJ17"/>
    <mergeCell ref="AG16:AJ16"/>
    <mergeCell ref="AC8:AD8"/>
    <mergeCell ref="AA17:AB17"/>
    <mergeCell ref="AC17:AD17"/>
    <mergeCell ref="Y8:Z8"/>
    <mergeCell ref="A22:K23"/>
    <mergeCell ref="F26:G26"/>
    <mergeCell ref="AE31:AF31"/>
    <mergeCell ref="AI31:AJ31"/>
    <mergeCell ref="Y30:AF30"/>
    <mergeCell ref="AG30:AJ30"/>
    <mergeCell ref="A30:K33"/>
    <mergeCell ref="Q32:Q33"/>
    <mergeCell ref="R32:R33"/>
    <mergeCell ref="F25:G25"/>
    <mergeCell ref="N30:O31"/>
    <mergeCell ref="Q30:R30"/>
    <mergeCell ref="Y31:Z31"/>
    <mergeCell ref="AC31:AD31"/>
    <mergeCell ref="L30:M31"/>
    <mergeCell ref="A16:K19"/>
    <mergeCell ref="N16:O17"/>
    <mergeCell ref="Q18:Q19"/>
    <mergeCell ref="P16:P19"/>
    <mergeCell ref="AA8:AB8"/>
    <mergeCell ref="R18:R19"/>
    <mergeCell ref="S18:S19"/>
    <mergeCell ref="T18:T19"/>
    <mergeCell ref="Q16:R16"/>
    <mergeCell ref="S16:T16"/>
    <mergeCell ref="L7:M8"/>
    <mergeCell ref="U16:X16"/>
    <mergeCell ref="Y16:AF16"/>
    <mergeCell ref="U17:V17"/>
    <mergeCell ref="N7:O8"/>
    <mergeCell ref="P7:P8"/>
    <mergeCell ref="A36:AK36"/>
    <mergeCell ref="AA31:AB31"/>
    <mergeCell ref="A3:G3"/>
    <mergeCell ref="A4:D4"/>
    <mergeCell ref="E4:G4"/>
    <mergeCell ref="P30:P33"/>
    <mergeCell ref="S30:T30"/>
    <mergeCell ref="U30:X30"/>
    <mergeCell ref="U31:V31"/>
    <mergeCell ref="W31:X31"/>
    <mergeCell ref="S32:S33"/>
    <mergeCell ref="T32:T33"/>
    <mergeCell ref="B7:C7"/>
    <mergeCell ref="D7:E7"/>
    <mergeCell ref="F7:G7"/>
    <mergeCell ref="H7:K7"/>
  </mergeCells>
  <pageMargins left="0.7" right="0.7" top="0.78740157499999996" bottom="0.78740157499999996" header="0.3" footer="0.3"/>
  <pageSetup paperSize="9" orientation="portrait" verticalDpi="597" r:id="rId1"/>
  <ignoredErrors>
    <ignoredError sqref="R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zoomScaleNormal="100" workbookViewId="0">
      <selection activeCell="A3" sqref="A3:G3"/>
    </sheetView>
  </sheetViews>
  <sheetFormatPr defaultRowHeight="15" x14ac:dyDescent="0.25"/>
  <cols>
    <col min="1" max="1" width="10.140625" bestFit="1" customWidth="1"/>
    <col min="5" max="5" width="6.5703125" customWidth="1"/>
    <col min="6" max="6" width="28.5703125" customWidth="1"/>
    <col min="7" max="7" width="31.140625" customWidth="1"/>
    <col min="8" max="9" width="11.42578125" customWidth="1"/>
    <col min="10" max="10" width="8.5703125" customWidth="1"/>
    <col min="11" max="11" width="7.28515625" customWidth="1"/>
    <col min="12" max="12" width="12.7109375" customWidth="1"/>
    <col min="13" max="13" width="12.5703125" customWidth="1"/>
    <col min="14" max="21" width="7.140625" customWidth="1"/>
    <col min="22" max="22" width="32" customWidth="1"/>
  </cols>
  <sheetData>
    <row r="1" spans="1:34" s="1" customFormat="1" x14ac:dyDescent="0.25">
      <c r="A1" s="6"/>
      <c r="C1" s="7"/>
      <c r="E1" s="7"/>
      <c r="AC1" s="14"/>
      <c r="AD1" s="14"/>
      <c r="AE1" s="14"/>
      <c r="AF1" s="14"/>
      <c r="AG1" s="14"/>
      <c r="AH1" s="14"/>
    </row>
    <row r="2" spans="1:34" s="1" customFormat="1" ht="37.5" customHeight="1" x14ac:dyDescent="0.25">
      <c r="A2" s="6"/>
      <c r="C2" s="7"/>
      <c r="E2" s="7"/>
      <c r="AC2" s="14"/>
      <c r="AD2" s="14"/>
      <c r="AE2" s="14"/>
      <c r="AF2" s="14"/>
      <c r="AG2" s="14"/>
      <c r="AH2" s="14"/>
    </row>
    <row r="3" spans="1:34" s="61" customFormat="1" ht="52.5" customHeight="1" x14ac:dyDescent="0.25">
      <c r="A3" s="118" t="s">
        <v>56</v>
      </c>
      <c r="B3" s="118"/>
      <c r="C3" s="118"/>
      <c r="D3" s="118"/>
      <c r="E3" s="118"/>
      <c r="F3" s="118"/>
      <c r="G3" s="118"/>
      <c r="AC3" s="62"/>
      <c r="AD3" s="62"/>
      <c r="AE3" s="62"/>
      <c r="AF3" s="62"/>
      <c r="AG3" s="62"/>
      <c r="AH3" s="62"/>
    </row>
    <row r="4" spans="1:34" s="61" customFormat="1" ht="15" customHeight="1" x14ac:dyDescent="0.25">
      <c r="A4" s="178"/>
      <c r="B4" s="178"/>
      <c r="C4" s="178"/>
      <c r="D4" s="178"/>
      <c r="E4" s="178" t="s">
        <v>55</v>
      </c>
      <c r="F4" s="178"/>
      <c r="G4" s="178"/>
      <c r="AC4" s="62"/>
      <c r="AD4" s="62"/>
      <c r="AE4" s="62"/>
      <c r="AF4" s="62"/>
      <c r="AG4" s="62"/>
      <c r="AH4" s="62"/>
    </row>
    <row r="5" spans="1:34" ht="6" customHeight="1" thickBot="1" x14ac:dyDescent="0.3"/>
    <row r="6" spans="1:34" ht="45" customHeight="1" x14ac:dyDescent="0.25">
      <c r="A6" s="40" t="s">
        <v>9</v>
      </c>
      <c r="B6" s="123" t="s">
        <v>11</v>
      </c>
      <c r="C6" s="124"/>
      <c r="D6" s="123" t="s">
        <v>14</v>
      </c>
      <c r="E6" s="124"/>
      <c r="F6" s="123" t="s">
        <v>15</v>
      </c>
      <c r="G6" s="124"/>
      <c r="H6" s="49"/>
      <c r="I6" s="123" t="s">
        <v>122</v>
      </c>
      <c r="J6" s="124"/>
      <c r="K6" s="152" t="s">
        <v>20</v>
      </c>
      <c r="L6" s="47" t="s">
        <v>21</v>
      </c>
      <c r="M6" s="47" t="s">
        <v>119</v>
      </c>
      <c r="N6" s="123" t="s">
        <v>25</v>
      </c>
      <c r="O6" s="125"/>
      <c r="P6" s="125"/>
      <c r="Q6" s="125"/>
      <c r="R6" s="125"/>
      <c r="S6" s="125"/>
      <c r="T6" s="125"/>
      <c r="U6" s="124"/>
      <c r="V6" s="172" t="s">
        <v>8</v>
      </c>
    </row>
    <row r="7" spans="1:34" ht="15.75" thickBot="1" x14ac:dyDescent="0.3">
      <c r="A7" s="41" t="s">
        <v>10</v>
      </c>
      <c r="B7" s="45" t="s">
        <v>12</v>
      </c>
      <c r="C7" s="43" t="s">
        <v>13</v>
      </c>
      <c r="D7" s="45" t="s">
        <v>12</v>
      </c>
      <c r="E7" s="43" t="s">
        <v>13</v>
      </c>
      <c r="F7" s="45" t="s">
        <v>17</v>
      </c>
      <c r="G7" s="46" t="s">
        <v>16</v>
      </c>
      <c r="H7" s="50"/>
      <c r="I7" s="148"/>
      <c r="J7" s="149"/>
      <c r="K7" s="153"/>
      <c r="L7" s="48" t="s">
        <v>22</v>
      </c>
      <c r="M7" s="48" t="s">
        <v>22</v>
      </c>
      <c r="N7" s="171" t="s">
        <v>123</v>
      </c>
      <c r="O7" s="145"/>
      <c r="P7" s="145" t="s">
        <v>3</v>
      </c>
      <c r="Q7" s="145"/>
      <c r="R7" s="145" t="s">
        <v>4</v>
      </c>
      <c r="S7" s="145"/>
      <c r="T7" s="145" t="s">
        <v>5</v>
      </c>
      <c r="U7" s="169"/>
      <c r="V7" s="173"/>
    </row>
    <row r="8" spans="1:34" x14ac:dyDescent="0.25">
      <c r="A8" s="111">
        <v>41825</v>
      </c>
      <c r="B8" s="1" t="s">
        <v>26</v>
      </c>
      <c r="C8" s="7">
        <v>0.41666666666666669</v>
      </c>
      <c r="D8" s="1" t="s">
        <v>26</v>
      </c>
      <c r="E8" s="7">
        <v>0.4375</v>
      </c>
      <c r="F8" s="1" t="s">
        <v>38</v>
      </c>
      <c r="G8" s="3" t="s">
        <v>39</v>
      </c>
      <c r="H8" s="3"/>
      <c r="I8" s="1">
        <v>0</v>
      </c>
      <c r="J8" s="1">
        <v>30</v>
      </c>
      <c r="K8" s="1" t="s">
        <v>28</v>
      </c>
      <c r="L8" s="1">
        <v>6</v>
      </c>
      <c r="M8" s="1">
        <v>6</v>
      </c>
      <c r="N8" s="1">
        <v>0</v>
      </c>
      <c r="O8" s="1">
        <v>30</v>
      </c>
      <c r="P8" s="1"/>
      <c r="Q8" s="1"/>
      <c r="R8" s="1"/>
      <c r="S8" s="1"/>
      <c r="T8" s="1"/>
      <c r="U8" s="1"/>
      <c r="V8" s="1"/>
    </row>
    <row r="9" spans="1:34" x14ac:dyDescent="0.25">
      <c r="A9" s="111">
        <v>41826</v>
      </c>
      <c r="B9" s="1" t="s">
        <v>26</v>
      </c>
      <c r="C9" s="7">
        <v>0.375</v>
      </c>
      <c r="D9" s="1" t="s">
        <v>32</v>
      </c>
      <c r="E9" s="7">
        <v>0.45833333333333331</v>
      </c>
      <c r="F9" s="1" t="s">
        <v>64</v>
      </c>
      <c r="G9" s="1" t="s">
        <v>65</v>
      </c>
      <c r="H9" s="1"/>
      <c r="I9" s="1">
        <v>2</v>
      </c>
      <c r="J9" s="1">
        <v>0</v>
      </c>
      <c r="K9" s="1" t="s">
        <v>28</v>
      </c>
      <c r="L9" s="1">
        <v>12</v>
      </c>
      <c r="M9" s="1">
        <v>12</v>
      </c>
      <c r="N9" s="1">
        <v>2</v>
      </c>
      <c r="O9" s="1">
        <v>0</v>
      </c>
      <c r="P9" s="1"/>
      <c r="Q9" s="1"/>
      <c r="R9" s="1"/>
      <c r="S9" s="1"/>
      <c r="T9" s="1">
        <v>2</v>
      </c>
      <c r="U9" s="1">
        <v>0</v>
      </c>
      <c r="V9" s="1"/>
    </row>
    <row r="10" spans="1:34" x14ac:dyDescent="0.25">
      <c r="A10" s="111"/>
      <c r="B10" s="1"/>
      <c r="C10" s="7"/>
      <c r="D10" s="1"/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4" x14ac:dyDescent="0.25">
      <c r="A11" s="111"/>
      <c r="B11" s="1"/>
      <c r="C11" s="7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4" x14ac:dyDescent="0.25">
      <c r="A12" s="111"/>
      <c r="B12" s="1"/>
      <c r="C12" s="7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4" x14ac:dyDescent="0.25">
      <c r="A13" s="111"/>
      <c r="B13" s="1"/>
      <c r="C13" s="7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34" ht="15.75" thickBot="1" x14ac:dyDescent="0.3">
      <c r="A14" s="111"/>
      <c r="B14" s="1"/>
      <c r="C14" s="7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4" ht="15" customHeight="1" x14ac:dyDescent="0.25">
      <c r="A15" s="132" t="s">
        <v>29</v>
      </c>
      <c r="B15" s="133"/>
      <c r="C15" s="133"/>
      <c r="D15" s="133"/>
      <c r="E15" s="133"/>
      <c r="F15" s="133"/>
      <c r="G15" s="134"/>
      <c r="H15" s="51"/>
      <c r="I15" s="123" t="s">
        <v>122</v>
      </c>
      <c r="J15" s="124"/>
      <c r="K15" s="120" t="s">
        <v>20</v>
      </c>
      <c r="L15" s="47" t="s">
        <v>21</v>
      </c>
      <c r="M15" s="47" t="s">
        <v>119</v>
      </c>
      <c r="N15" s="123" t="s">
        <v>25</v>
      </c>
      <c r="O15" s="125"/>
      <c r="P15" s="125"/>
      <c r="Q15" s="125"/>
      <c r="R15" s="125"/>
      <c r="S15" s="125"/>
      <c r="T15" s="125"/>
      <c r="U15" s="124"/>
      <c r="V15" s="174" t="s">
        <v>8</v>
      </c>
    </row>
    <row r="16" spans="1:34" ht="15" customHeight="1" x14ac:dyDescent="0.25">
      <c r="A16" s="135"/>
      <c r="B16" s="136"/>
      <c r="C16" s="136"/>
      <c r="D16" s="136"/>
      <c r="E16" s="136"/>
      <c r="F16" s="136"/>
      <c r="G16" s="137"/>
      <c r="H16" s="52"/>
      <c r="I16" s="164"/>
      <c r="J16" s="165"/>
      <c r="K16" s="121"/>
      <c r="L16" s="54" t="s">
        <v>22</v>
      </c>
      <c r="M16" s="54" t="s">
        <v>22</v>
      </c>
      <c r="N16" s="126" t="s">
        <v>123</v>
      </c>
      <c r="O16" s="117"/>
      <c r="P16" s="117" t="s">
        <v>3</v>
      </c>
      <c r="Q16" s="117"/>
      <c r="R16" s="117" t="s">
        <v>4</v>
      </c>
      <c r="S16" s="117"/>
      <c r="T16" s="117" t="s">
        <v>5</v>
      </c>
      <c r="U16" s="127"/>
      <c r="V16" s="175"/>
    </row>
    <row r="17" spans="1:22" ht="15" customHeight="1" x14ac:dyDescent="0.25">
      <c r="A17" s="135"/>
      <c r="B17" s="136"/>
      <c r="C17" s="136"/>
      <c r="D17" s="136"/>
      <c r="E17" s="136"/>
      <c r="F17" s="136"/>
      <c r="G17" s="137"/>
      <c r="H17" s="52"/>
      <c r="I17" s="19" t="s">
        <v>31</v>
      </c>
      <c r="J17" s="20" t="s">
        <v>30</v>
      </c>
      <c r="K17" s="121"/>
      <c r="L17" s="194">
        <f>SUM(L8:L16)</f>
        <v>18</v>
      </c>
      <c r="M17" s="194">
        <f>SUM(M8:M16)</f>
        <v>18</v>
      </c>
      <c r="N17" s="19" t="s">
        <v>31</v>
      </c>
      <c r="O17" s="11" t="s">
        <v>30</v>
      </c>
      <c r="P17" s="11" t="s">
        <v>31</v>
      </c>
      <c r="Q17" s="11" t="s">
        <v>30</v>
      </c>
      <c r="R17" s="11" t="s">
        <v>31</v>
      </c>
      <c r="S17" s="11" t="s">
        <v>30</v>
      </c>
      <c r="T17" s="11" t="s">
        <v>31</v>
      </c>
      <c r="U17" s="20" t="s">
        <v>30</v>
      </c>
      <c r="V17" s="175"/>
    </row>
    <row r="18" spans="1:22" ht="29.25" thickBot="1" x14ac:dyDescent="0.3">
      <c r="A18" s="138"/>
      <c r="B18" s="139"/>
      <c r="C18" s="139"/>
      <c r="D18" s="139"/>
      <c r="E18" s="139"/>
      <c r="F18" s="139"/>
      <c r="G18" s="140"/>
      <c r="H18" s="53"/>
      <c r="I18" s="21">
        <f>SUM(I8:I16)+(INT(SUM(J8:J14)/60))</f>
        <v>2</v>
      </c>
      <c r="J18" s="22">
        <f>((SUM(J8:J14)/60)-(INT(SUM(J8:J14)/60)))*60</f>
        <v>30</v>
      </c>
      <c r="K18" s="122"/>
      <c r="L18" s="195"/>
      <c r="M18" s="195"/>
      <c r="N18" s="21">
        <f>SUM(N8:N16)+(INT(SUM(O8:O16)/60))</f>
        <v>2</v>
      </c>
      <c r="O18" s="17">
        <f>((SUM(O8:O16)/60)-(INT(SUM(O8:O16)/60)))*60</f>
        <v>30</v>
      </c>
      <c r="P18" s="17">
        <f>SUM(P8:P16)+(INT(SUM(Q8:Q16)/60))</f>
        <v>0</v>
      </c>
      <c r="Q18" s="17">
        <f>((SUM(Q8:Q16)/60)-(INT(SUM(Q8:Q16)/60)))*60</f>
        <v>0</v>
      </c>
      <c r="R18" s="17">
        <f>SUM(R8:R16)+(INT(SUM(S8:S16)/60))</f>
        <v>0</v>
      </c>
      <c r="S18" s="17">
        <f>((SUM(S8:S16)/60)-(INT(SUM(S8:S16)/60)))*60</f>
        <v>0</v>
      </c>
      <c r="T18" s="17">
        <f>SUM(T8:T16)+(INT(SUM(U8:U16)/60))</f>
        <v>2</v>
      </c>
      <c r="U18" s="22">
        <f>((SUM(U8:U16)/60)-(INT(SUM(U8:U16)/60)))*60</f>
        <v>0</v>
      </c>
      <c r="V18" s="176"/>
    </row>
    <row r="19" spans="1:22" x14ac:dyDescent="0.25">
      <c r="A19" s="6"/>
      <c r="B19" s="1"/>
      <c r="C19" s="7"/>
      <c r="D19" s="1"/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6"/>
      <c r="B20" s="1"/>
      <c r="C20" s="7"/>
      <c r="D20" s="1"/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thickBot="1" x14ac:dyDescent="0.3">
      <c r="A21" s="6"/>
      <c r="B21" s="1"/>
      <c r="C21" s="7"/>
      <c r="D21" s="1"/>
      <c r="E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5">
      <c r="A22" s="179" t="s">
        <v>51</v>
      </c>
      <c r="B22" s="180"/>
      <c r="C22" s="180"/>
      <c r="D22" s="180"/>
      <c r="E22" s="180"/>
      <c r="F22" s="180"/>
      <c r="G22" s="180"/>
      <c r="H22" s="6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thickBot="1" x14ac:dyDescent="0.3">
      <c r="A23" s="181"/>
      <c r="B23" s="182"/>
      <c r="C23" s="182"/>
      <c r="D23" s="182"/>
      <c r="E23" s="182"/>
      <c r="F23" s="182"/>
      <c r="G23" s="182"/>
      <c r="H23" s="6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thickBot="1" x14ac:dyDescent="0.3">
      <c r="A24" s="26"/>
      <c r="B24" s="27"/>
      <c r="C24" s="28"/>
      <c r="D24" s="27"/>
      <c r="E24" s="28"/>
      <c r="F24" s="27"/>
      <c r="G24" s="27"/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55"/>
      <c r="B25" s="56"/>
      <c r="C25" s="56"/>
      <c r="D25" s="56"/>
      <c r="E25" s="56"/>
      <c r="F25" s="162" t="s">
        <v>52</v>
      </c>
      <c r="G25" s="163"/>
      <c r="H25" s="57"/>
    </row>
    <row r="26" spans="1:22" ht="15.75" thickBot="1" x14ac:dyDescent="0.3">
      <c r="A26" s="55"/>
      <c r="B26" s="56"/>
      <c r="C26" s="56"/>
      <c r="D26" s="56"/>
      <c r="E26" s="56"/>
      <c r="F26" s="160" t="s">
        <v>53</v>
      </c>
      <c r="G26" s="161"/>
      <c r="H26" s="57"/>
    </row>
    <row r="27" spans="1:22" x14ac:dyDescent="0.25">
      <c r="A27" s="55"/>
      <c r="B27" s="56"/>
      <c r="C27" s="56"/>
      <c r="D27" s="56"/>
      <c r="E27" s="56"/>
      <c r="F27" s="34" t="s">
        <v>41</v>
      </c>
      <c r="G27" s="35">
        <v>8</v>
      </c>
      <c r="H27" s="57"/>
    </row>
    <row r="28" spans="1:22" ht="15.75" thickBot="1" x14ac:dyDescent="0.3">
      <c r="A28" s="55"/>
      <c r="B28" s="56"/>
      <c r="C28" s="56"/>
      <c r="D28" s="56"/>
      <c r="E28" s="56"/>
      <c r="F28" s="36" t="s">
        <v>42</v>
      </c>
      <c r="G28" s="37">
        <v>9</v>
      </c>
      <c r="H28" s="57"/>
    </row>
    <row r="29" spans="1:22" ht="15.75" thickBot="1" x14ac:dyDescent="0.3">
      <c r="A29" s="58"/>
      <c r="B29" s="59"/>
      <c r="C29" s="59"/>
      <c r="D29" s="59"/>
      <c r="E29" s="59"/>
      <c r="F29" s="59"/>
      <c r="G29" s="59"/>
      <c r="H29" s="60"/>
    </row>
    <row r="30" spans="1:22" ht="30" x14ac:dyDescent="0.25">
      <c r="A30" s="183" t="s">
        <v>50</v>
      </c>
      <c r="B30" s="184"/>
      <c r="C30" s="184"/>
      <c r="D30" s="184"/>
      <c r="E30" s="184"/>
      <c r="F30" s="184"/>
      <c r="G30" s="184"/>
      <c r="H30" s="185"/>
      <c r="I30" s="123" t="s">
        <v>124</v>
      </c>
      <c r="J30" s="124"/>
      <c r="K30" s="120" t="s">
        <v>20</v>
      </c>
      <c r="L30" s="47" t="s">
        <v>35</v>
      </c>
      <c r="M30" s="47" t="s">
        <v>125</v>
      </c>
      <c r="N30" s="123" t="s">
        <v>25</v>
      </c>
      <c r="O30" s="125"/>
      <c r="P30" s="125"/>
      <c r="Q30" s="125"/>
      <c r="R30" s="125"/>
      <c r="S30" s="125"/>
      <c r="T30" s="125"/>
      <c r="U30" s="124"/>
      <c r="V30" s="166" t="s">
        <v>8</v>
      </c>
    </row>
    <row r="31" spans="1:22" x14ac:dyDescent="0.25">
      <c r="A31" s="186"/>
      <c r="B31" s="187"/>
      <c r="C31" s="187"/>
      <c r="D31" s="187"/>
      <c r="E31" s="187"/>
      <c r="F31" s="187"/>
      <c r="G31" s="187"/>
      <c r="H31" s="188"/>
      <c r="I31" s="164"/>
      <c r="J31" s="165"/>
      <c r="K31" s="121"/>
      <c r="L31" s="54" t="s">
        <v>22</v>
      </c>
      <c r="M31" s="54" t="s">
        <v>22</v>
      </c>
      <c r="N31" s="126" t="s">
        <v>126</v>
      </c>
      <c r="O31" s="117"/>
      <c r="P31" s="117" t="s">
        <v>3</v>
      </c>
      <c r="Q31" s="117"/>
      <c r="R31" s="117" t="s">
        <v>36</v>
      </c>
      <c r="S31" s="117"/>
      <c r="T31" s="117" t="s">
        <v>5</v>
      </c>
      <c r="U31" s="127"/>
      <c r="V31" s="167"/>
    </row>
    <row r="32" spans="1:22" x14ac:dyDescent="0.25">
      <c r="A32" s="186"/>
      <c r="B32" s="187"/>
      <c r="C32" s="187"/>
      <c r="D32" s="187"/>
      <c r="E32" s="187"/>
      <c r="F32" s="187"/>
      <c r="G32" s="187"/>
      <c r="H32" s="188"/>
      <c r="I32" s="19" t="s">
        <v>31</v>
      </c>
      <c r="J32" s="20" t="s">
        <v>30</v>
      </c>
      <c r="K32" s="121"/>
      <c r="L32" s="192">
        <f ca="1">SUM(INDIRECT("L"&amp;G27):INDIRECT("L"&amp;G28))</f>
        <v>18</v>
      </c>
      <c r="M32" s="192">
        <f ca="1">SUM(INDIRECT("M"&amp;G27):INDIRECT("M"&amp;G28))</f>
        <v>18</v>
      </c>
      <c r="N32" s="19" t="s">
        <v>31</v>
      </c>
      <c r="O32" s="11" t="s">
        <v>30</v>
      </c>
      <c r="P32" s="11" t="s">
        <v>31</v>
      </c>
      <c r="Q32" s="11" t="s">
        <v>30</v>
      </c>
      <c r="R32" s="11" t="s">
        <v>31</v>
      </c>
      <c r="S32" s="11" t="s">
        <v>30</v>
      </c>
      <c r="T32" s="11" t="s">
        <v>31</v>
      </c>
      <c r="U32" s="20" t="s">
        <v>30</v>
      </c>
      <c r="V32" s="167"/>
    </row>
    <row r="33" spans="1:22" ht="19.5" thickBot="1" x14ac:dyDescent="0.3">
      <c r="A33" s="189"/>
      <c r="B33" s="190"/>
      <c r="C33" s="190"/>
      <c r="D33" s="190"/>
      <c r="E33" s="190"/>
      <c r="F33" s="190"/>
      <c r="G33" s="190"/>
      <c r="H33" s="191"/>
      <c r="I33" s="21">
        <f ca="1">SUM(INDIRECT("I"&amp;G27):INDIRECT("I"&amp;G28))+(INT(SUM(INDIRECT("J"&amp;G27):INDIRECT("J"&amp;G28))/60))</f>
        <v>2</v>
      </c>
      <c r="J33" s="22">
        <f ca="1">((SUM(INDIRECT("J"&amp;G27):INDIRECT("J"&amp;G28))/60)-(INT(SUM(INDIRECT("J"&amp;G27):INDIRECT("J"&amp;G28))/60)))*60</f>
        <v>30</v>
      </c>
      <c r="K33" s="122"/>
      <c r="L33" s="193"/>
      <c r="M33" s="193"/>
      <c r="N33" s="21">
        <f ca="1">SUM(INDIRECT("N"&amp;G27):INDIRECT("N"&amp;G28))+(INT(SUM(INDIRECT("O"&amp;G27):INDIRECT("O"&amp;G28))/60))</f>
        <v>2</v>
      </c>
      <c r="O33" s="17">
        <f ca="1">((SUM(INDIRECT("O"&amp;G27):INDIRECT("O"&amp;G28))/60)-(INT(SUM(INDIRECT("O"&amp;G27):INDIRECT("O"&amp;G28))/60)))*60</f>
        <v>30</v>
      </c>
      <c r="P33" s="17">
        <f ca="1">SUM(INDIRECT("P"&amp;G27):INDIRECT("P"&amp;G28))+(INT(SUM(INDIRECT("Q"&amp;G27):INDIRECT("Q"&amp;G28))/60))</f>
        <v>0</v>
      </c>
      <c r="Q33" s="17">
        <f ca="1">((SUM(INDIRECT("Q"&amp;G27):INDIRECT("Q"&amp;G28))/60)-(INT(SUM(INDIRECT("Q"&amp;G27):INDIRECT("Q"&amp;G28))/60)))*60</f>
        <v>0</v>
      </c>
      <c r="R33" s="17">
        <f ca="1">SUM(INDIRECT("R"&amp;G27):INDIRECT("R"&amp;G28))+(INT(SUM(INDIRECT("S"&amp;G27):INDIRECT("S"&amp;G28))/60))</f>
        <v>0</v>
      </c>
      <c r="S33" s="17">
        <f ca="1">((SUM(INDIRECT("S"&amp;G27):INDIRECT("S"&amp;G28))/60)-(INT(SUM(INDIRECT("S"&amp;G27):INDIRECT("S"&amp;G28))/60)))*60</f>
        <v>0</v>
      </c>
      <c r="T33" s="17">
        <f ca="1">SUM(INDIRECT("T"&amp;G27):INDIRECT("T"&amp;G28))+(INT(SUM(INDIRECT("U"&amp;G27):INDIRECT("U"&amp;G28))/60))</f>
        <v>2</v>
      </c>
      <c r="U33" s="22">
        <f ca="1">((SUM(INDIRECT("U"&amp;G27):INDIRECT("U"&amp;G28))/60)-(INT(SUM(INDIRECT("U"&amp;G27):INDIRECT("U"&amp;G28))/60)))*60</f>
        <v>0</v>
      </c>
      <c r="V33" s="168"/>
    </row>
    <row r="36" spans="1:22" s="63" customFormat="1" x14ac:dyDescent="0.25">
      <c r="A36" s="177" t="s">
        <v>66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</row>
  </sheetData>
  <mergeCells count="40">
    <mergeCell ref="T16:U16"/>
    <mergeCell ref="N15:U15"/>
    <mergeCell ref="V15:V18"/>
    <mergeCell ref="V6:V7"/>
    <mergeCell ref="N7:O7"/>
    <mergeCell ref="P7:Q7"/>
    <mergeCell ref="R7:S7"/>
    <mergeCell ref="T7:U7"/>
    <mergeCell ref="N31:O31"/>
    <mergeCell ref="K30:K33"/>
    <mergeCell ref="K6:K7"/>
    <mergeCell ref="N6:U6"/>
    <mergeCell ref="B6:C6"/>
    <mergeCell ref="D6:E6"/>
    <mergeCell ref="F6:G6"/>
    <mergeCell ref="I6:J7"/>
    <mergeCell ref="A15:G18"/>
    <mergeCell ref="I15:J16"/>
    <mergeCell ref="K15:K18"/>
    <mergeCell ref="L17:L18"/>
    <mergeCell ref="M17:M18"/>
    <mergeCell ref="N16:O16"/>
    <mergeCell ref="P16:Q16"/>
    <mergeCell ref="R16:S16"/>
    <mergeCell ref="A36:V36"/>
    <mergeCell ref="A3:G3"/>
    <mergeCell ref="A4:D4"/>
    <mergeCell ref="E4:G4"/>
    <mergeCell ref="V30:V33"/>
    <mergeCell ref="A22:G23"/>
    <mergeCell ref="A30:H33"/>
    <mergeCell ref="R31:S31"/>
    <mergeCell ref="N30:U30"/>
    <mergeCell ref="P31:Q31"/>
    <mergeCell ref="T31:U31"/>
    <mergeCell ref="M32:M33"/>
    <mergeCell ref="F25:G25"/>
    <mergeCell ref="F26:G26"/>
    <mergeCell ref="I30:J31"/>
    <mergeCell ref="L32:L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53"/>
  <sheetViews>
    <sheetView zoomScaleNormal="100" workbookViewId="0">
      <selection activeCell="A3" sqref="A3:J3"/>
    </sheetView>
  </sheetViews>
  <sheetFormatPr defaultRowHeight="15" x14ac:dyDescent="0.25"/>
  <cols>
    <col min="1" max="1" width="4.42578125" customWidth="1"/>
    <col min="2" max="2" width="28.7109375" bestFit="1" customWidth="1"/>
    <col min="3" max="3" width="8.85546875" customWidth="1"/>
    <col min="4" max="4" width="15.5703125" style="67" customWidth="1"/>
    <col min="5" max="6" width="12.7109375" style="67" customWidth="1"/>
    <col min="7" max="7" width="4" customWidth="1"/>
    <col min="8" max="8" width="37.140625" bestFit="1" customWidth="1"/>
    <col min="9" max="9" width="8.7109375" customWidth="1"/>
    <col min="10" max="12" width="12.5703125" customWidth="1"/>
    <col min="13" max="13" width="4" customWidth="1"/>
    <col min="14" max="14" width="28.7109375" bestFit="1" customWidth="1"/>
    <col min="15" max="15" width="9.140625" customWidth="1"/>
    <col min="16" max="16" width="12.5703125" customWidth="1"/>
    <col min="17" max="18" width="11.28515625" customWidth="1"/>
    <col min="19" max="19" width="3.7109375" customWidth="1"/>
    <col min="20" max="20" width="24.42578125" bestFit="1" customWidth="1"/>
    <col min="22" max="22" width="11.5703125" customWidth="1"/>
    <col min="23" max="23" width="13.140625" customWidth="1"/>
    <col min="24" max="24" width="12.7109375" customWidth="1"/>
  </cols>
  <sheetData>
    <row r="2" spans="1:41" s="1" customFormat="1" ht="37.5" customHeight="1" x14ac:dyDescent="0.25">
      <c r="D2" s="7"/>
      <c r="G2" s="7"/>
      <c r="AJ2" s="14"/>
      <c r="AK2" s="14"/>
      <c r="AL2" s="14"/>
      <c r="AM2" s="14"/>
      <c r="AN2" s="14"/>
      <c r="AO2" s="14"/>
    </row>
    <row r="3" spans="1:41" s="61" customFormat="1" ht="52.5" customHeight="1" x14ac:dyDescent="0.25">
      <c r="A3" s="118" t="s">
        <v>135</v>
      </c>
      <c r="B3" s="118"/>
      <c r="C3" s="118"/>
      <c r="D3" s="118"/>
      <c r="E3" s="118"/>
      <c r="F3" s="118"/>
      <c r="G3" s="118"/>
      <c r="H3" s="118"/>
      <c r="I3" s="118"/>
      <c r="J3" s="118"/>
      <c r="AJ3" s="62"/>
      <c r="AK3" s="62"/>
      <c r="AL3" s="62"/>
      <c r="AM3" s="62"/>
      <c r="AN3" s="62"/>
      <c r="AO3" s="62"/>
    </row>
    <row r="4" spans="1:41" s="61" customFormat="1" ht="15" customHeight="1" x14ac:dyDescent="0.25">
      <c r="A4" s="178" t="s">
        <v>98</v>
      </c>
      <c r="B4" s="178"/>
      <c r="C4" s="178"/>
      <c r="D4" s="178"/>
      <c r="E4" s="178"/>
      <c r="F4" s="99" t="s">
        <v>55</v>
      </c>
      <c r="G4" s="99"/>
      <c r="H4" s="99"/>
      <c r="I4" s="99"/>
      <c r="AJ4" s="62"/>
      <c r="AK4" s="62"/>
      <c r="AL4" s="62"/>
      <c r="AM4" s="62"/>
      <c r="AN4" s="62"/>
      <c r="AO4" s="62"/>
    </row>
    <row r="5" spans="1:41" ht="5.25" customHeight="1" thickBot="1" x14ac:dyDescent="0.3"/>
    <row r="6" spans="1:41" s="66" customFormat="1" ht="59.25" customHeight="1" thickBot="1" x14ac:dyDescent="0.3">
      <c r="A6" s="79"/>
      <c r="B6" s="80" t="s">
        <v>67</v>
      </c>
      <c r="C6" s="94" t="s">
        <v>108</v>
      </c>
      <c r="D6" s="94" t="s">
        <v>136</v>
      </c>
      <c r="E6" s="80" t="s">
        <v>72</v>
      </c>
      <c r="F6" s="81" t="s">
        <v>107</v>
      </c>
      <c r="G6" s="80"/>
      <c r="H6" s="80" t="s">
        <v>68</v>
      </c>
      <c r="I6" s="80" t="s">
        <v>108</v>
      </c>
      <c r="J6" s="80" t="s">
        <v>136</v>
      </c>
      <c r="K6" s="81" t="s">
        <v>72</v>
      </c>
      <c r="L6" s="80" t="s">
        <v>107</v>
      </c>
      <c r="M6" s="81"/>
      <c r="N6" s="98" t="s">
        <v>69</v>
      </c>
      <c r="O6" s="98" t="s">
        <v>108</v>
      </c>
      <c r="P6" s="98" t="s">
        <v>136</v>
      </c>
      <c r="Q6" s="49" t="s">
        <v>72</v>
      </c>
      <c r="R6" s="98" t="s">
        <v>107</v>
      </c>
      <c r="S6" s="81"/>
      <c r="T6" s="98" t="s">
        <v>70</v>
      </c>
      <c r="U6" s="98" t="s">
        <v>108</v>
      </c>
      <c r="V6" s="98" t="s">
        <v>71</v>
      </c>
      <c r="W6" s="110" t="s">
        <v>72</v>
      </c>
      <c r="X6" s="98" t="s">
        <v>107</v>
      </c>
    </row>
    <row r="7" spans="1:41" x14ac:dyDescent="0.25">
      <c r="A7" s="196" t="s">
        <v>100</v>
      </c>
      <c r="B7" s="82" t="s">
        <v>73</v>
      </c>
      <c r="C7" s="86"/>
      <c r="D7" s="83">
        <v>42004</v>
      </c>
      <c r="E7" s="85">
        <f ca="1">+IFERROR(D7-TODAY(),"-")</f>
        <v>173</v>
      </c>
      <c r="F7" s="96"/>
      <c r="G7" s="196" t="s">
        <v>100</v>
      </c>
      <c r="H7" s="68" t="s">
        <v>86</v>
      </c>
      <c r="I7" s="72"/>
      <c r="J7" s="108" t="s">
        <v>43</v>
      </c>
      <c r="K7" s="72" t="str">
        <f t="shared" ref="K7:K23" ca="1" si="0">+IFERROR(J7-TODAY(),"-")</f>
        <v>-</v>
      </c>
      <c r="L7" s="105"/>
      <c r="M7" s="196" t="s">
        <v>100</v>
      </c>
      <c r="N7" s="82" t="s">
        <v>133</v>
      </c>
      <c r="O7" s="86"/>
      <c r="P7" s="83">
        <v>41835</v>
      </c>
      <c r="Q7" s="84">
        <f ca="1">+IFERROR(P7-TODAY(),"-")</f>
        <v>4</v>
      </c>
      <c r="R7" s="91"/>
      <c r="S7" s="196" t="s">
        <v>100</v>
      </c>
      <c r="T7" s="82" t="s">
        <v>73</v>
      </c>
      <c r="U7" s="86"/>
      <c r="V7" s="83">
        <v>42210</v>
      </c>
      <c r="W7" s="85">
        <f ca="1">+IFERROR(V7-TODAY(),"-")</f>
        <v>379</v>
      </c>
      <c r="X7" s="91"/>
    </row>
    <row r="8" spans="1:41" x14ac:dyDescent="0.25">
      <c r="A8" s="197"/>
      <c r="B8" s="68" t="s">
        <v>74</v>
      </c>
      <c r="C8" s="70"/>
      <c r="D8" s="69" t="s">
        <v>43</v>
      </c>
      <c r="E8" s="77" t="str">
        <f t="shared" ref="E8:E23" ca="1" si="1">+IFERROR(D8-TODAY(),"-")</f>
        <v>-</v>
      </c>
      <c r="F8" s="97"/>
      <c r="G8" s="197"/>
      <c r="H8" s="68" t="s">
        <v>87</v>
      </c>
      <c r="I8" s="72"/>
      <c r="J8" s="109" t="s">
        <v>43</v>
      </c>
      <c r="K8" s="72" t="str">
        <f t="shared" ca="1" si="0"/>
        <v>-</v>
      </c>
      <c r="L8" s="105"/>
      <c r="M8" s="197"/>
      <c r="N8" s="68" t="s">
        <v>90</v>
      </c>
      <c r="O8" s="70"/>
      <c r="P8" s="72" t="s">
        <v>43</v>
      </c>
      <c r="Q8" s="72" t="str">
        <f t="shared" ref="Q8:Q23" ca="1" si="2">+IFERROR(P8-TODAY(),"-")</f>
        <v>-</v>
      </c>
      <c r="R8" s="92"/>
      <c r="S8" s="197"/>
      <c r="T8" s="68" t="s">
        <v>74</v>
      </c>
      <c r="U8" s="70"/>
      <c r="V8" s="72" t="s">
        <v>43</v>
      </c>
      <c r="W8" s="77" t="str">
        <f t="shared" ref="W8:W23" ca="1" si="3">+IFERROR(V8-TODAY(),"-")</f>
        <v>-</v>
      </c>
      <c r="X8" s="92"/>
    </row>
    <row r="9" spans="1:41" x14ac:dyDescent="0.25">
      <c r="A9" s="197"/>
      <c r="B9" s="68" t="s">
        <v>75</v>
      </c>
      <c r="C9" s="70"/>
      <c r="D9" s="69" t="s">
        <v>43</v>
      </c>
      <c r="E9" s="77" t="str">
        <f t="shared" ca="1" si="1"/>
        <v>-</v>
      </c>
      <c r="F9" s="97"/>
      <c r="G9" s="197"/>
      <c r="H9" s="68" t="s">
        <v>88</v>
      </c>
      <c r="I9" s="72"/>
      <c r="J9" s="109" t="s">
        <v>43</v>
      </c>
      <c r="K9" s="72" t="str">
        <f t="shared" ca="1" si="0"/>
        <v>-</v>
      </c>
      <c r="L9" s="105"/>
      <c r="M9" s="197"/>
      <c r="N9" s="68" t="s">
        <v>76</v>
      </c>
      <c r="O9" s="70"/>
      <c r="P9" s="72" t="s">
        <v>43</v>
      </c>
      <c r="Q9" s="72" t="str">
        <f t="shared" ca="1" si="2"/>
        <v>-</v>
      </c>
      <c r="R9" s="92"/>
      <c r="S9" s="197"/>
      <c r="T9" s="68" t="s">
        <v>75</v>
      </c>
      <c r="U9" s="70"/>
      <c r="V9" s="72" t="s">
        <v>43</v>
      </c>
      <c r="W9" s="77" t="str">
        <f t="shared" ca="1" si="3"/>
        <v>-</v>
      </c>
      <c r="X9" s="92"/>
    </row>
    <row r="10" spans="1:41" x14ac:dyDescent="0.25">
      <c r="A10" s="197"/>
      <c r="B10" s="68" t="s">
        <v>129</v>
      </c>
      <c r="C10" s="70"/>
      <c r="D10" s="69">
        <v>42004</v>
      </c>
      <c r="E10" s="77">
        <f t="shared" ca="1" si="1"/>
        <v>173</v>
      </c>
      <c r="F10" s="97"/>
      <c r="G10" s="197"/>
      <c r="H10" s="68" t="s">
        <v>91</v>
      </c>
      <c r="I10" s="72"/>
      <c r="J10" s="109" t="s">
        <v>43</v>
      </c>
      <c r="K10" s="72" t="str">
        <f t="shared" ca="1" si="0"/>
        <v>-</v>
      </c>
      <c r="L10" s="105"/>
      <c r="M10" s="197"/>
      <c r="N10" s="68" t="s">
        <v>78</v>
      </c>
      <c r="O10" s="72"/>
      <c r="P10" s="109" t="s">
        <v>43</v>
      </c>
      <c r="Q10" s="72" t="str">
        <f t="shared" ca="1" si="2"/>
        <v>-</v>
      </c>
      <c r="R10" s="105"/>
      <c r="S10" s="197"/>
      <c r="T10" s="68" t="s">
        <v>134</v>
      </c>
      <c r="U10" s="70"/>
      <c r="V10" s="72" t="s">
        <v>43</v>
      </c>
      <c r="W10" s="77" t="str">
        <f t="shared" ref="W10:W18" ca="1" si="4">+IFERROR(V10-TODAY(),"-")</f>
        <v>-</v>
      </c>
      <c r="X10" s="105"/>
    </row>
    <row r="11" spans="1:41" x14ac:dyDescent="0.25">
      <c r="A11" s="197"/>
      <c r="B11" s="68" t="s">
        <v>130</v>
      </c>
      <c r="C11" s="70"/>
      <c r="D11" s="69" t="s">
        <v>43</v>
      </c>
      <c r="E11" s="77" t="str">
        <f t="shared" ca="1" si="1"/>
        <v>-</v>
      </c>
      <c r="F11" s="97"/>
      <c r="G11" s="197"/>
      <c r="H11" s="68" t="s">
        <v>95</v>
      </c>
      <c r="I11" s="72"/>
      <c r="J11" s="109" t="s">
        <v>43</v>
      </c>
      <c r="K11" s="72" t="str">
        <f t="shared" ca="1" si="0"/>
        <v>-</v>
      </c>
      <c r="L11" s="105"/>
      <c r="M11" s="197"/>
      <c r="N11" s="68"/>
      <c r="O11" s="72"/>
      <c r="P11" s="109" t="s">
        <v>43</v>
      </c>
      <c r="Q11" s="72" t="str">
        <f t="shared" ca="1" si="2"/>
        <v>-</v>
      </c>
      <c r="R11" s="105"/>
      <c r="S11" s="197"/>
      <c r="T11" s="68" t="s">
        <v>23</v>
      </c>
      <c r="U11" s="70"/>
      <c r="V11" s="72" t="s">
        <v>43</v>
      </c>
      <c r="W11" s="77" t="str">
        <f t="shared" ca="1" si="4"/>
        <v>-</v>
      </c>
      <c r="X11" s="105"/>
    </row>
    <row r="12" spans="1:41" x14ac:dyDescent="0.25">
      <c r="A12" s="197"/>
      <c r="B12" s="112" t="s">
        <v>131</v>
      </c>
      <c r="C12" s="70"/>
      <c r="D12" s="69" t="s">
        <v>43</v>
      </c>
      <c r="E12" s="77" t="str">
        <f t="shared" ca="1" si="1"/>
        <v>-</v>
      </c>
      <c r="F12" s="97"/>
      <c r="G12" s="197"/>
      <c r="H12" s="68" t="s">
        <v>96</v>
      </c>
      <c r="I12" s="72"/>
      <c r="J12" s="109" t="s">
        <v>43</v>
      </c>
      <c r="K12" s="72" t="str">
        <f t="shared" ca="1" si="0"/>
        <v>-</v>
      </c>
      <c r="L12" s="105"/>
      <c r="M12" s="197"/>
      <c r="N12" s="68"/>
      <c r="O12" s="72"/>
      <c r="P12" s="109" t="s">
        <v>43</v>
      </c>
      <c r="Q12" s="72" t="str">
        <f t="shared" ca="1" si="2"/>
        <v>-</v>
      </c>
      <c r="R12" s="105"/>
      <c r="S12" s="197"/>
      <c r="T12" s="68" t="s">
        <v>76</v>
      </c>
      <c r="U12" s="70"/>
      <c r="V12" s="72" t="s">
        <v>43</v>
      </c>
      <c r="W12" s="77" t="str">
        <f t="shared" ca="1" si="4"/>
        <v>-</v>
      </c>
      <c r="X12" s="105"/>
    </row>
    <row r="13" spans="1:41" x14ac:dyDescent="0.25">
      <c r="A13" s="197"/>
      <c r="B13" s="112" t="s">
        <v>132</v>
      </c>
      <c r="C13" s="70"/>
      <c r="D13" s="69" t="s">
        <v>43</v>
      </c>
      <c r="E13" s="77" t="str">
        <f t="shared" ca="1" si="1"/>
        <v>-</v>
      </c>
      <c r="F13" s="97"/>
      <c r="G13" s="197"/>
      <c r="H13" s="68"/>
      <c r="I13" s="72"/>
      <c r="J13" s="109" t="s">
        <v>43</v>
      </c>
      <c r="K13" s="72" t="str">
        <f t="shared" ca="1" si="0"/>
        <v>-</v>
      </c>
      <c r="L13" s="105"/>
      <c r="M13" s="197"/>
      <c r="N13" s="68"/>
      <c r="O13" s="72"/>
      <c r="P13" s="109" t="s">
        <v>43</v>
      </c>
      <c r="Q13" s="72" t="str">
        <f t="shared" ca="1" si="2"/>
        <v>-</v>
      </c>
      <c r="R13" s="105"/>
      <c r="S13" s="197"/>
      <c r="T13" s="68" t="s">
        <v>81</v>
      </c>
      <c r="U13" s="70"/>
      <c r="V13" s="72" t="s">
        <v>43</v>
      </c>
      <c r="W13" s="77" t="str">
        <f t="shared" ca="1" si="4"/>
        <v>-</v>
      </c>
      <c r="X13" s="105"/>
    </row>
    <row r="14" spans="1:41" x14ac:dyDescent="0.25">
      <c r="A14" s="197"/>
      <c r="B14" s="68" t="s">
        <v>92</v>
      </c>
      <c r="C14" s="70"/>
      <c r="D14" s="69">
        <v>41820</v>
      </c>
      <c r="E14" s="77">
        <f t="shared" ca="1" si="1"/>
        <v>-11</v>
      </c>
      <c r="F14" s="97"/>
      <c r="G14" s="197"/>
      <c r="H14" s="68"/>
      <c r="I14" s="72"/>
      <c r="J14" s="109" t="s">
        <v>43</v>
      </c>
      <c r="K14" s="72" t="str">
        <f t="shared" ca="1" si="0"/>
        <v>-</v>
      </c>
      <c r="L14" s="105"/>
      <c r="M14" s="197"/>
      <c r="N14" s="68"/>
      <c r="O14" s="72"/>
      <c r="P14" s="109" t="s">
        <v>43</v>
      </c>
      <c r="Q14" s="72" t="str">
        <f t="shared" ca="1" si="2"/>
        <v>-</v>
      </c>
      <c r="R14" s="105"/>
      <c r="S14" s="197"/>
      <c r="T14" s="68" t="s">
        <v>78</v>
      </c>
      <c r="U14" s="70"/>
      <c r="V14" s="72" t="s">
        <v>43</v>
      </c>
      <c r="W14" s="77" t="str">
        <f t="shared" ca="1" si="4"/>
        <v>-</v>
      </c>
      <c r="X14" s="105"/>
    </row>
    <row r="15" spans="1:41" x14ac:dyDescent="0.25">
      <c r="A15" s="197"/>
      <c r="B15" s="68" t="s">
        <v>93</v>
      </c>
      <c r="C15" s="70"/>
      <c r="D15" s="69" t="s">
        <v>43</v>
      </c>
      <c r="E15" s="77" t="str">
        <f t="shared" ca="1" si="1"/>
        <v>-</v>
      </c>
      <c r="F15" s="97"/>
      <c r="G15" s="197"/>
      <c r="H15" s="68"/>
      <c r="I15" s="72"/>
      <c r="J15" s="109" t="s">
        <v>43</v>
      </c>
      <c r="K15" s="72" t="str">
        <f t="shared" ca="1" si="0"/>
        <v>-</v>
      </c>
      <c r="L15" s="105"/>
      <c r="M15" s="197"/>
      <c r="N15" s="68"/>
      <c r="O15" s="72"/>
      <c r="P15" s="109" t="s">
        <v>43</v>
      </c>
      <c r="Q15" s="72" t="str">
        <f t="shared" ca="1" si="2"/>
        <v>-</v>
      </c>
      <c r="R15" s="105"/>
      <c r="S15" s="197"/>
      <c r="T15" s="68" t="s">
        <v>79</v>
      </c>
      <c r="U15" s="70"/>
      <c r="V15" s="72" t="s">
        <v>43</v>
      </c>
      <c r="W15" s="77" t="str">
        <f t="shared" ca="1" si="4"/>
        <v>-</v>
      </c>
      <c r="X15" s="105"/>
    </row>
    <row r="16" spans="1:41" x14ac:dyDescent="0.25">
      <c r="A16" s="197"/>
      <c r="B16" s="68" t="s">
        <v>23</v>
      </c>
      <c r="C16" s="70"/>
      <c r="D16" s="69" t="s">
        <v>43</v>
      </c>
      <c r="E16" s="77" t="str">
        <f t="shared" ca="1" si="1"/>
        <v>-</v>
      </c>
      <c r="F16" s="97"/>
      <c r="G16" s="197"/>
      <c r="H16" s="68"/>
      <c r="I16" s="72"/>
      <c r="J16" s="109" t="s">
        <v>43</v>
      </c>
      <c r="K16" s="72" t="str">
        <f t="shared" ca="1" si="0"/>
        <v>-</v>
      </c>
      <c r="L16" s="105"/>
      <c r="M16" s="197"/>
      <c r="N16" s="68"/>
      <c r="O16" s="72"/>
      <c r="P16" s="109" t="s">
        <v>43</v>
      </c>
      <c r="Q16" s="72" t="str">
        <f t="shared" ca="1" si="2"/>
        <v>-</v>
      </c>
      <c r="R16" s="105"/>
      <c r="S16" s="197"/>
      <c r="U16" s="70"/>
      <c r="V16" s="113" t="s">
        <v>43</v>
      </c>
      <c r="W16" s="114" t="str">
        <f t="shared" ca="1" si="4"/>
        <v>-</v>
      </c>
      <c r="X16" s="105"/>
    </row>
    <row r="17" spans="1:24" x14ac:dyDescent="0.25">
      <c r="A17" s="197"/>
      <c r="B17" s="68" t="s">
        <v>76</v>
      </c>
      <c r="C17" s="70"/>
      <c r="D17" s="69" t="s">
        <v>43</v>
      </c>
      <c r="E17" s="77" t="str">
        <f t="shared" ca="1" si="1"/>
        <v>-</v>
      </c>
      <c r="F17" s="97"/>
      <c r="G17" s="197"/>
      <c r="H17" s="68"/>
      <c r="I17" s="72"/>
      <c r="J17" s="109" t="s">
        <v>43</v>
      </c>
      <c r="K17" s="72" t="str">
        <f t="shared" ca="1" si="0"/>
        <v>-</v>
      </c>
      <c r="L17" s="105"/>
      <c r="M17" s="197"/>
      <c r="N17" s="68"/>
      <c r="O17" s="72"/>
      <c r="P17" s="109" t="s">
        <v>43</v>
      </c>
      <c r="Q17" s="72" t="str">
        <f t="shared" ca="1" si="2"/>
        <v>-</v>
      </c>
      <c r="R17" s="105"/>
      <c r="S17" s="197"/>
      <c r="U17" s="70"/>
      <c r="V17" s="113" t="s">
        <v>43</v>
      </c>
      <c r="W17" s="114" t="str">
        <f t="shared" ca="1" si="4"/>
        <v>-</v>
      </c>
      <c r="X17" s="105"/>
    </row>
    <row r="18" spans="1:24" x14ac:dyDescent="0.25">
      <c r="A18" s="197"/>
      <c r="B18" s="68" t="s">
        <v>81</v>
      </c>
      <c r="C18" s="70"/>
      <c r="D18" s="69" t="s">
        <v>43</v>
      </c>
      <c r="E18" s="77" t="str">
        <f t="shared" ca="1" si="1"/>
        <v>-</v>
      </c>
      <c r="F18" s="97"/>
      <c r="G18" s="197"/>
      <c r="H18" s="68"/>
      <c r="I18" s="72"/>
      <c r="J18" s="109" t="s">
        <v>43</v>
      </c>
      <c r="K18" s="72" t="str">
        <f t="shared" ca="1" si="0"/>
        <v>-</v>
      </c>
      <c r="L18" s="105"/>
      <c r="M18" s="197"/>
      <c r="N18" s="68"/>
      <c r="O18" s="72"/>
      <c r="P18" s="109" t="s">
        <v>43</v>
      </c>
      <c r="Q18" s="72" t="str">
        <f t="shared" ca="1" si="2"/>
        <v>-</v>
      </c>
      <c r="R18" s="105"/>
      <c r="S18" s="197"/>
      <c r="U18" s="70"/>
      <c r="V18" s="115" t="s">
        <v>43</v>
      </c>
      <c r="W18" s="114" t="str">
        <f t="shared" ca="1" si="4"/>
        <v>-</v>
      </c>
      <c r="X18" s="105"/>
    </row>
    <row r="19" spans="1:24" x14ac:dyDescent="0.25">
      <c r="A19" s="197"/>
      <c r="B19" s="68" t="s">
        <v>77</v>
      </c>
      <c r="C19" s="70"/>
      <c r="D19" s="69" t="s">
        <v>43</v>
      </c>
      <c r="E19" s="77" t="str">
        <f t="shared" ca="1" si="1"/>
        <v>-</v>
      </c>
      <c r="F19" s="97"/>
      <c r="G19" s="197"/>
      <c r="H19" s="68"/>
      <c r="I19" s="72"/>
      <c r="J19" s="109" t="s">
        <v>43</v>
      </c>
      <c r="K19" s="72" t="str">
        <f t="shared" ca="1" si="0"/>
        <v>-</v>
      </c>
      <c r="L19" s="105"/>
      <c r="M19" s="197"/>
      <c r="N19" s="68"/>
      <c r="O19" s="72"/>
      <c r="P19" s="109" t="s">
        <v>43</v>
      </c>
      <c r="Q19" s="72" t="str">
        <f t="shared" ca="1" si="2"/>
        <v>-</v>
      </c>
      <c r="R19" s="105"/>
      <c r="S19" s="197"/>
      <c r="T19" s="68"/>
      <c r="U19" s="70"/>
      <c r="V19" s="72" t="s">
        <v>43</v>
      </c>
      <c r="W19" s="77" t="str">
        <f t="shared" ca="1" si="3"/>
        <v>-</v>
      </c>
      <c r="X19" s="105"/>
    </row>
    <row r="20" spans="1:24" x14ac:dyDescent="0.25">
      <c r="A20" s="197"/>
      <c r="B20" s="68" t="s">
        <v>78</v>
      </c>
      <c r="C20" s="70"/>
      <c r="D20" s="69" t="s">
        <v>43</v>
      </c>
      <c r="E20" s="77" t="str">
        <f t="shared" ca="1" si="1"/>
        <v>-</v>
      </c>
      <c r="F20" s="97"/>
      <c r="G20" s="197"/>
      <c r="H20" s="68"/>
      <c r="I20" s="72"/>
      <c r="J20" s="109" t="s">
        <v>43</v>
      </c>
      <c r="K20" s="72" t="str">
        <f t="shared" ca="1" si="0"/>
        <v>-</v>
      </c>
      <c r="L20" s="105"/>
      <c r="M20" s="197"/>
      <c r="N20" s="68"/>
      <c r="O20" s="72"/>
      <c r="P20" s="109" t="s">
        <v>43</v>
      </c>
      <c r="Q20" s="72" t="str">
        <f t="shared" ca="1" si="2"/>
        <v>-</v>
      </c>
      <c r="R20" s="105"/>
      <c r="S20" s="197"/>
      <c r="T20" s="68"/>
      <c r="U20" s="70"/>
      <c r="V20" s="72" t="s">
        <v>43</v>
      </c>
      <c r="W20" s="77" t="str">
        <f t="shared" ca="1" si="3"/>
        <v>-</v>
      </c>
      <c r="X20" s="105"/>
    </row>
    <row r="21" spans="1:24" x14ac:dyDescent="0.25">
      <c r="A21" s="197"/>
      <c r="B21" s="68" t="s">
        <v>79</v>
      </c>
      <c r="C21" s="70"/>
      <c r="D21" s="69" t="s">
        <v>43</v>
      </c>
      <c r="E21" s="77" t="str">
        <f t="shared" ca="1" si="1"/>
        <v>-</v>
      </c>
      <c r="F21" s="97"/>
      <c r="G21" s="197"/>
      <c r="H21" s="68"/>
      <c r="I21" s="72"/>
      <c r="J21" s="109" t="s">
        <v>43</v>
      </c>
      <c r="K21" s="72" t="str">
        <f t="shared" ca="1" si="0"/>
        <v>-</v>
      </c>
      <c r="L21" s="105"/>
      <c r="M21" s="197"/>
      <c r="N21" s="68"/>
      <c r="O21" s="72"/>
      <c r="P21" s="109" t="s">
        <v>43</v>
      </c>
      <c r="Q21" s="72" t="str">
        <f t="shared" ca="1" si="2"/>
        <v>-</v>
      </c>
      <c r="R21" s="105"/>
      <c r="S21" s="197"/>
      <c r="T21" s="68"/>
      <c r="U21" s="70"/>
      <c r="V21" s="72" t="s">
        <v>43</v>
      </c>
      <c r="W21" s="77" t="str">
        <f t="shared" ca="1" si="3"/>
        <v>-</v>
      </c>
      <c r="X21" s="105"/>
    </row>
    <row r="22" spans="1:24" x14ac:dyDescent="0.25">
      <c r="A22" s="197"/>
      <c r="B22" s="68" t="s">
        <v>80</v>
      </c>
      <c r="C22" s="70"/>
      <c r="D22" s="69" t="s">
        <v>43</v>
      </c>
      <c r="E22" s="77" t="str">
        <f t="shared" ca="1" si="1"/>
        <v>-</v>
      </c>
      <c r="F22" s="92"/>
      <c r="G22" s="197"/>
      <c r="H22" s="68"/>
      <c r="I22" s="72"/>
      <c r="J22" s="109" t="s">
        <v>43</v>
      </c>
      <c r="K22" s="72" t="str">
        <f t="shared" ca="1" si="0"/>
        <v>-</v>
      </c>
      <c r="L22" s="105"/>
      <c r="M22" s="197"/>
      <c r="N22" s="68"/>
      <c r="O22" s="72"/>
      <c r="P22" s="109" t="s">
        <v>43</v>
      </c>
      <c r="Q22" s="72" t="str">
        <f t="shared" ca="1" si="2"/>
        <v>-</v>
      </c>
      <c r="R22" s="105"/>
      <c r="S22" s="197"/>
      <c r="T22" s="68"/>
      <c r="U22" s="70"/>
      <c r="V22" s="72" t="s">
        <v>43</v>
      </c>
      <c r="W22" s="77" t="str">
        <f t="shared" ca="1" si="3"/>
        <v>-</v>
      </c>
      <c r="X22" s="105"/>
    </row>
    <row r="23" spans="1:24" ht="15.75" thickBot="1" x14ac:dyDescent="0.3">
      <c r="A23" s="198"/>
      <c r="B23" s="68" t="s">
        <v>94</v>
      </c>
      <c r="C23" s="75"/>
      <c r="D23" s="95" t="s">
        <v>43</v>
      </c>
      <c r="E23" s="78" t="str">
        <f t="shared" ca="1" si="1"/>
        <v>-</v>
      </c>
      <c r="F23" s="93"/>
      <c r="G23" s="198"/>
      <c r="H23" s="68"/>
      <c r="I23" s="72"/>
      <c r="J23" s="109" t="s">
        <v>43</v>
      </c>
      <c r="K23" s="72" t="str">
        <f t="shared" ca="1" si="0"/>
        <v>-</v>
      </c>
      <c r="L23" s="105"/>
      <c r="M23" s="198"/>
      <c r="N23" s="73"/>
      <c r="O23" s="72"/>
      <c r="P23" s="109" t="s">
        <v>43</v>
      </c>
      <c r="Q23" s="72" t="str">
        <f t="shared" ca="1" si="2"/>
        <v>-</v>
      </c>
      <c r="R23" s="107"/>
      <c r="S23" s="198"/>
      <c r="T23" s="73"/>
      <c r="U23" s="75"/>
      <c r="V23" s="74" t="s">
        <v>43</v>
      </c>
      <c r="W23" s="78" t="str">
        <f t="shared" ca="1" si="3"/>
        <v>-</v>
      </c>
      <c r="X23" s="107"/>
    </row>
    <row r="24" spans="1:24" x14ac:dyDescent="0.25">
      <c r="A24" s="196" t="s">
        <v>99</v>
      </c>
      <c r="B24" s="82"/>
      <c r="C24" s="70"/>
      <c r="D24" s="72"/>
      <c r="E24" s="77"/>
      <c r="F24" s="89"/>
      <c r="G24" s="196" t="s">
        <v>99</v>
      </c>
      <c r="H24" s="82"/>
      <c r="I24" s="86"/>
      <c r="J24" s="86"/>
      <c r="K24" s="86"/>
      <c r="L24" s="106"/>
      <c r="M24" s="196" t="s">
        <v>99</v>
      </c>
      <c r="N24" s="82"/>
      <c r="O24" s="86"/>
      <c r="P24" s="86"/>
      <c r="Q24" s="86"/>
      <c r="R24" s="106"/>
      <c r="S24" s="196" t="s">
        <v>99</v>
      </c>
      <c r="T24" s="82"/>
      <c r="U24" s="86"/>
      <c r="V24" s="86"/>
      <c r="W24" s="87"/>
      <c r="X24" s="106"/>
    </row>
    <row r="25" spans="1:24" x14ac:dyDescent="0.25">
      <c r="A25" s="197"/>
      <c r="B25" s="68" t="s">
        <v>82</v>
      </c>
      <c r="C25" s="70"/>
      <c r="D25" s="69">
        <v>41913</v>
      </c>
      <c r="E25" s="77">
        <f ca="1">+IFERROR(D25-TODAY(),"-")</f>
        <v>82</v>
      </c>
      <c r="F25" s="89"/>
      <c r="G25" s="197"/>
      <c r="H25" s="68" t="s">
        <v>89</v>
      </c>
      <c r="I25" s="70"/>
      <c r="J25" s="69">
        <v>42186</v>
      </c>
      <c r="K25" s="72">
        <f ca="1">+IFERROR(J25-TODAY(),"-")</f>
        <v>355</v>
      </c>
      <c r="L25" s="105"/>
      <c r="M25" s="197"/>
      <c r="N25" s="68" t="s">
        <v>82</v>
      </c>
      <c r="O25" s="70"/>
      <c r="P25" s="69">
        <v>42186</v>
      </c>
      <c r="Q25" s="72">
        <f ca="1">+IFERROR(P25-TODAY(),"-")</f>
        <v>355</v>
      </c>
      <c r="R25" s="92"/>
      <c r="S25" s="197"/>
      <c r="T25" s="68" t="s">
        <v>82</v>
      </c>
      <c r="U25" s="70"/>
      <c r="V25" s="69">
        <v>42186</v>
      </c>
      <c r="W25" s="77">
        <f ca="1">+IFERROR(V25-TODAY(),"-")</f>
        <v>355</v>
      </c>
      <c r="X25" s="92"/>
    </row>
    <row r="26" spans="1:24" x14ac:dyDescent="0.25">
      <c r="A26" s="197"/>
      <c r="B26" s="68" t="s">
        <v>83</v>
      </c>
      <c r="C26" s="70"/>
      <c r="D26" s="69">
        <v>41852</v>
      </c>
      <c r="E26" s="77">
        <f ca="1">+IFERROR(D26-TODAY(),"-")</f>
        <v>21</v>
      </c>
      <c r="F26" s="89"/>
      <c r="G26" s="197"/>
      <c r="H26" s="68"/>
      <c r="I26" s="70"/>
      <c r="J26" s="72" t="s">
        <v>43</v>
      </c>
      <c r="K26" s="72" t="str">
        <f ca="1">+IFERROR(J26-TODAY(),"-")</f>
        <v>-</v>
      </c>
      <c r="L26" s="105"/>
      <c r="M26" s="197"/>
      <c r="N26" s="68" t="s">
        <v>83</v>
      </c>
      <c r="O26" s="70"/>
      <c r="P26" s="72" t="s">
        <v>43</v>
      </c>
      <c r="Q26" s="72" t="str">
        <f ca="1">+IFERROR(P26-TODAY(),"-")</f>
        <v>-</v>
      </c>
      <c r="R26" s="92"/>
      <c r="S26" s="197"/>
      <c r="T26" s="68" t="s">
        <v>83</v>
      </c>
      <c r="U26" s="70"/>
      <c r="V26" s="72" t="s">
        <v>43</v>
      </c>
      <c r="W26" s="77" t="str">
        <f ca="1">+IFERROR(V26-TODAY(),"-")</f>
        <v>-</v>
      </c>
      <c r="X26" s="92"/>
    </row>
    <row r="27" spans="1:24" ht="15.75" thickBot="1" x14ac:dyDescent="0.3">
      <c r="A27" s="198"/>
      <c r="B27" s="73"/>
      <c r="C27" s="75"/>
      <c r="D27" s="74"/>
      <c r="E27" s="78"/>
      <c r="F27" s="90"/>
      <c r="G27" s="198"/>
      <c r="H27" s="73"/>
      <c r="I27" s="75"/>
      <c r="J27" s="75"/>
      <c r="K27" s="75"/>
      <c r="L27" s="107"/>
      <c r="M27" s="198"/>
      <c r="N27" s="73"/>
      <c r="O27" s="75"/>
      <c r="P27" s="75"/>
      <c r="Q27" s="75"/>
      <c r="R27" s="107"/>
      <c r="S27" s="198"/>
      <c r="T27" s="73"/>
      <c r="U27" s="75"/>
      <c r="V27" s="75"/>
      <c r="W27" s="76"/>
      <c r="X27" s="107"/>
    </row>
    <row r="28" spans="1:24" x14ac:dyDescent="0.25">
      <c r="A28" s="196" t="s">
        <v>101</v>
      </c>
      <c r="B28" s="82"/>
      <c r="C28" s="86"/>
      <c r="D28" s="84"/>
      <c r="E28" s="85"/>
      <c r="F28" s="88"/>
      <c r="G28" s="196" t="s">
        <v>101</v>
      </c>
      <c r="H28" s="82"/>
      <c r="I28" s="86"/>
      <c r="J28" s="86"/>
      <c r="K28" s="86"/>
      <c r="L28" s="106"/>
      <c r="M28" s="196" t="s">
        <v>101</v>
      </c>
      <c r="N28" s="82"/>
      <c r="O28" s="86"/>
      <c r="P28" s="86"/>
      <c r="Q28" s="86"/>
      <c r="R28" s="106"/>
      <c r="S28" s="196" t="s">
        <v>101</v>
      </c>
      <c r="T28" s="82"/>
      <c r="U28" s="86"/>
      <c r="V28" s="86"/>
      <c r="W28" s="87"/>
      <c r="X28" s="106"/>
    </row>
    <row r="29" spans="1:24" x14ac:dyDescent="0.25">
      <c r="A29" s="197"/>
      <c r="B29" s="68" t="s">
        <v>84</v>
      </c>
      <c r="C29" s="70"/>
      <c r="D29" s="69">
        <v>42514</v>
      </c>
      <c r="E29" s="77">
        <f ca="1">+IFERROR(D29-TODAY(),"-")</f>
        <v>683</v>
      </c>
      <c r="F29" s="89"/>
      <c r="G29" s="197"/>
      <c r="H29" s="68" t="s">
        <v>84</v>
      </c>
      <c r="I29" s="70"/>
      <c r="J29" s="69">
        <v>42514</v>
      </c>
      <c r="K29" s="72">
        <f ca="1">+IFERROR(J29-TODAY(),"-")</f>
        <v>683</v>
      </c>
      <c r="L29" s="105"/>
      <c r="M29" s="197"/>
      <c r="N29" s="68" t="s">
        <v>84</v>
      </c>
      <c r="O29" s="70"/>
      <c r="P29" s="69">
        <v>42514</v>
      </c>
      <c r="Q29" s="72">
        <f ca="1">+IFERROR(P29-TODAY(),"-")</f>
        <v>683</v>
      </c>
      <c r="R29" s="92"/>
      <c r="S29" s="197"/>
      <c r="T29" s="68" t="s">
        <v>84</v>
      </c>
      <c r="U29" s="70"/>
      <c r="V29" s="69">
        <v>42514</v>
      </c>
      <c r="W29" s="77">
        <f ca="1">+IFERROR(V29-TODAY(),"-")</f>
        <v>683</v>
      </c>
      <c r="X29" s="92"/>
    </row>
    <row r="30" spans="1:24" x14ac:dyDescent="0.25">
      <c r="A30" s="197"/>
      <c r="B30" s="68" t="s">
        <v>85</v>
      </c>
      <c r="C30" s="70"/>
      <c r="D30" s="72" t="s">
        <v>43</v>
      </c>
      <c r="E30" s="77" t="str">
        <f ca="1">+IFERROR(D30-TODAY(),"-")</f>
        <v>-</v>
      </c>
      <c r="F30" s="89"/>
      <c r="G30" s="197"/>
      <c r="H30" s="68" t="s">
        <v>85</v>
      </c>
      <c r="I30" s="70"/>
      <c r="J30" s="72" t="s">
        <v>43</v>
      </c>
      <c r="K30" s="72" t="str">
        <f ca="1">+IFERROR(J30-TODAY(),"-")</f>
        <v>-</v>
      </c>
      <c r="L30" s="105"/>
      <c r="M30" s="197"/>
      <c r="N30" s="68" t="s">
        <v>85</v>
      </c>
      <c r="O30" s="70"/>
      <c r="P30" s="72" t="s">
        <v>43</v>
      </c>
      <c r="Q30" s="72" t="str">
        <f ca="1">+IFERROR(P30-TODAY(),"-")</f>
        <v>-</v>
      </c>
      <c r="R30" s="92"/>
      <c r="S30" s="197"/>
      <c r="T30" s="68" t="s">
        <v>85</v>
      </c>
      <c r="U30" s="70"/>
      <c r="V30" s="72" t="s">
        <v>43</v>
      </c>
      <c r="W30" s="77" t="str">
        <f ca="1">+IFERROR(V30-TODAY(),"-")</f>
        <v>-</v>
      </c>
      <c r="X30" s="92"/>
    </row>
    <row r="31" spans="1:24" ht="15.75" thickBot="1" x14ac:dyDescent="0.3">
      <c r="A31" s="198"/>
      <c r="B31" s="73"/>
      <c r="C31" s="75"/>
      <c r="D31" s="74"/>
      <c r="E31" s="78"/>
      <c r="F31" s="90"/>
      <c r="G31" s="198"/>
      <c r="H31" s="73"/>
      <c r="I31" s="75"/>
      <c r="J31" s="75"/>
      <c r="K31" s="75"/>
      <c r="L31" s="107"/>
      <c r="M31" s="198"/>
      <c r="N31" s="73"/>
      <c r="O31" s="75"/>
      <c r="P31" s="75"/>
      <c r="Q31" s="75"/>
      <c r="R31" s="107"/>
      <c r="S31" s="198"/>
      <c r="T31" s="73"/>
      <c r="U31" s="75"/>
      <c r="V31" s="75"/>
      <c r="W31" s="76"/>
      <c r="X31" s="107"/>
    </row>
    <row r="32" spans="1:24" ht="15" customHeight="1" x14ac:dyDescent="0.25">
      <c r="A32" s="196" t="s">
        <v>102</v>
      </c>
      <c r="B32" s="68"/>
      <c r="C32" s="70"/>
      <c r="D32" s="72"/>
      <c r="E32" s="77"/>
      <c r="F32" s="72"/>
      <c r="G32" s="196" t="s">
        <v>102</v>
      </c>
      <c r="H32" s="68"/>
      <c r="I32" s="70"/>
      <c r="J32" s="70"/>
      <c r="K32" s="70"/>
      <c r="L32" s="105"/>
      <c r="M32" s="196" t="s">
        <v>102</v>
      </c>
      <c r="N32" s="68"/>
      <c r="O32" s="70"/>
      <c r="P32" s="70"/>
      <c r="Q32" s="70"/>
      <c r="R32" s="105"/>
      <c r="S32" s="196" t="s">
        <v>102</v>
      </c>
      <c r="T32" s="82"/>
      <c r="U32" s="86"/>
      <c r="V32" s="86"/>
      <c r="W32" s="87"/>
      <c r="X32" s="105"/>
    </row>
    <row r="33" spans="1:24" x14ac:dyDescent="0.25">
      <c r="A33" s="197"/>
      <c r="B33" s="68" t="s">
        <v>104</v>
      </c>
      <c r="C33" s="70"/>
      <c r="D33" s="69">
        <v>43258</v>
      </c>
      <c r="E33" s="77">
        <f ca="1">+IFERROR(D33-TODAY(),"-")</f>
        <v>1427</v>
      </c>
      <c r="F33" s="72"/>
      <c r="G33" s="197"/>
      <c r="H33" s="68" t="s">
        <v>104</v>
      </c>
      <c r="I33" s="70"/>
      <c r="J33" s="69">
        <v>43258</v>
      </c>
      <c r="K33" s="72">
        <f ca="1">+IFERROR(J33-TODAY(),"-")</f>
        <v>1427</v>
      </c>
      <c r="L33" s="105"/>
      <c r="M33" s="197"/>
      <c r="N33" s="68" t="s">
        <v>104</v>
      </c>
      <c r="O33" s="70"/>
      <c r="P33" s="69">
        <v>43258</v>
      </c>
      <c r="Q33" s="72">
        <f ca="1">+IFERROR(P33-TODAY(),"-")</f>
        <v>1427</v>
      </c>
      <c r="R33" s="92"/>
      <c r="S33" s="197"/>
      <c r="T33" s="68" t="s">
        <v>104</v>
      </c>
      <c r="U33" s="70"/>
      <c r="V33" s="69">
        <v>43258</v>
      </c>
      <c r="W33" s="77">
        <f ca="1">+IFERROR(V33-TODAY(),"-")</f>
        <v>1427</v>
      </c>
      <c r="X33" s="92"/>
    </row>
    <row r="34" spans="1:24" x14ac:dyDescent="0.25">
      <c r="A34" s="197"/>
      <c r="B34" s="68" t="s">
        <v>105</v>
      </c>
      <c r="C34" s="70"/>
      <c r="D34" s="72" t="s">
        <v>43</v>
      </c>
      <c r="E34" s="77" t="str">
        <f t="shared" ref="E34:E36" ca="1" si="5">+IFERROR(D34-TODAY(),"-")</f>
        <v>-</v>
      </c>
      <c r="F34" s="72"/>
      <c r="G34" s="197"/>
      <c r="H34" s="68" t="s">
        <v>105</v>
      </c>
      <c r="I34" s="70"/>
      <c r="J34" s="72" t="s">
        <v>43</v>
      </c>
      <c r="K34" s="72" t="str">
        <f t="shared" ref="K34:K35" ca="1" si="6">+IFERROR(J34-TODAY(),"-")</f>
        <v>-</v>
      </c>
      <c r="L34" s="105"/>
      <c r="M34" s="197"/>
      <c r="N34" s="68" t="s">
        <v>105</v>
      </c>
      <c r="O34" s="70"/>
      <c r="P34" s="72" t="s">
        <v>43</v>
      </c>
      <c r="Q34" s="72" t="str">
        <f t="shared" ref="Q34:Q35" ca="1" si="7">+IFERROR(P34-TODAY(),"-")</f>
        <v>-</v>
      </c>
      <c r="R34" s="92"/>
      <c r="S34" s="197"/>
      <c r="T34" s="68" t="s">
        <v>105</v>
      </c>
      <c r="U34" s="70"/>
      <c r="V34" s="72" t="s">
        <v>43</v>
      </c>
      <c r="W34" s="77" t="str">
        <f t="shared" ref="W34:W35" ca="1" si="8">+IFERROR(V34-TODAY(),"-")</f>
        <v>-</v>
      </c>
      <c r="X34" s="92"/>
    </row>
    <row r="35" spans="1:24" x14ac:dyDescent="0.25">
      <c r="A35" s="197"/>
      <c r="B35" s="68" t="s">
        <v>106</v>
      </c>
      <c r="C35" s="70"/>
      <c r="D35" s="72" t="s">
        <v>43</v>
      </c>
      <c r="E35" s="77" t="str">
        <f t="shared" ca="1" si="5"/>
        <v>-</v>
      </c>
      <c r="F35" s="72"/>
      <c r="G35" s="197"/>
      <c r="H35" s="68" t="s">
        <v>106</v>
      </c>
      <c r="I35" s="70"/>
      <c r="J35" s="72" t="s">
        <v>43</v>
      </c>
      <c r="K35" s="72" t="str">
        <f t="shared" ca="1" si="6"/>
        <v>-</v>
      </c>
      <c r="L35" s="105"/>
      <c r="M35" s="197"/>
      <c r="N35" s="68" t="s">
        <v>106</v>
      </c>
      <c r="O35" s="70"/>
      <c r="P35" s="72" t="s">
        <v>43</v>
      </c>
      <c r="Q35" s="72" t="str">
        <f t="shared" ca="1" si="7"/>
        <v>-</v>
      </c>
      <c r="R35" s="92"/>
      <c r="S35" s="197"/>
      <c r="T35" s="68" t="s">
        <v>106</v>
      </c>
      <c r="U35" s="70"/>
      <c r="V35" s="72" t="s">
        <v>43</v>
      </c>
      <c r="W35" s="77" t="str">
        <f t="shared" ca="1" si="8"/>
        <v>-</v>
      </c>
      <c r="X35" s="92"/>
    </row>
    <row r="36" spans="1:24" x14ac:dyDescent="0.25">
      <c r="A36" s="197"/>
      <c r="B36" s="68" t="s">
        <v>97</v>
      </c>
      <c r="C36" s="70"/>
      <c r="D36" s="72" t="s">
        <v>43</v>
      </c>
      <c r="E36" s="77" t="str">
        <f t="shared" ca="1" si="5"/>
        <v>-</v>
      </c>
      <c r="F36" s="72"/>
      <c r="G36" s="197"/>
      <c r="H36" s="68"/>
      <c r="I36" s="70"/>
      <c r="J36" s="70"/>
      <c r="K36" s="70"/>
      <c r="L36" s="105"/>
      <c r="M36" s="197"/>
      <c r="N36" s="68"/>
      <c r="O36" s="70"/>
      <c r="P36" s="70"/>
      <c r="Q36" s="70"/>
      <c r="R36" s="105"/>
      <c r="S36" s="197"/>
      <c r="T36" s="68"/>
      <c r="U36" s="70"/>
      <c r="V36" s="70"/>
      <c r="W36" s="71"/>
      <c r="X36" s="105"/>
    </row>
    <row r="37" spans="1:24" ht="15" customHeight="1" thickBot="1" x14ac:dyDescent="0.3">
      <c r="A37" s="198"/>
      <c r="B37" s="68"/>
      <c r="C37" s="70"/>
      <c r="D37" s="72"/>
      <c r="E37" s="77"/>
      <c r="F37" s="72"/>
      <c r="G37" s="198"/>
      <c r="H37" s="68"/>
      <c r="I37" s="70"/>
      <c r="J37" s="70"/>
      <c r="K37" s="70"/>
      <c r="L37" s="105"/>
      <c r="M37" s="198"/>
      <c r="N37" s="68"/>
      <c r="O37" s="70"/>
      <c r="P37" s="70"/>
      <c r="Q37" s="70"/>
      <c r="R37" s="105"/>
      <c r="S37" s="198"/>
      <c r="T37" s="73"/>
      <c r="U37" s="75"/>
      <c r="V37" s="75"/>
      <c r="W37" s="76"/>
      <c r="X37" s="105"/>
    </row>
    <row r="38" spans="1:24" ht="21" customHeight="1" x14ac:dyDescent="0.25">
      <c r="A38" s="196" t="s">
        <v>103</v>
      </c>
      <c r="B38" s="86"/>
      <c r="C38" s="86"/>
      <c r="D38" s="84"/>
      <c r="E38" s="84"/>
      <c r="F38" s="91"/>
      <c r="G38" s="196" t="s">
        <v>103</v>
      </c>
      <c r="H38" s="86"/>
      <c r="I38" s="86"/>
      <c r="J38" s="86"/>
      <c r="K38" s="86"/>
      <c r="L38" s="106"/>
      <c r="M38" s="196" t="s">
        <v>103</v>
      </c>
      <c r="N38" s="86"/>
      <c r="O38" s="86"/>
      <c r="P38" s="86"/>
      <c r="Q38" s="86"/>
      <c r="R38" s="106"/>
      <c r="S38" s="196" t="s">
        <v>103</v>
      </c>
      <c r="T38" s="82"/>
      <c r="U38" s="86"/>
      <c r="V38" s="86"/>
      <c r="W38" s="87"/>
      <c r="X38" s="106"/>
    </row>
    <row r="39" spans="1:24" x14ac:dyDescent="0.25">
      <c r="A39" s="197"/>
      <c r="B39" s="70" t="s">
        <v>116</v>
      </c>
      <c r="C39" s="70"/>
      <c r="D39" s="69">
        <v>42095</v>
      </c>
      <c r="E39" s="72">
        <f ca="1">+IFERROR(D39-TODAY(),"-")</f>
        <v>264</v>
      </c>
      <c r="F39" s="92"/>
      <c r="G39" s="197"/>
      <c r="H39" s="70" t="s">
        <v>116</v>
      </c>
      <c r="I39" s="70"/>
      <c r="J39" s="69">
        <v>42095</v>
      </c>
      <c r="K39" s="72">
        <f ca="1">+IFERROR(D39-TODAY(),"-")</f>
        <v>264</v>
      </c>
      <c r="L39" s="105"/>
      <c r="M39" s="197"/>
      <c r="N39" s="70" t="s">
        <v>116</v>
      </c>
      <c r="O39" s="70"/>
      <c r="P39" s="69">
        <v>42095</v>
      </c>
      <c r="Q39" s="72">
        <f ca="1">+IFERROR(P39-TODAY(),"-")</f>
        <v>264</v>
      </c>
      <c r="R39" s="92"/>
      <c r="S39" s="197"/>
      <c r="T39" s="68" t="s">
        <v>116</v>
      </c>
      <c r="U39" s="70"/>
      <c r="V39" s="69">
        <v>42095</v>
      </c>
      <c r="W39" s="77">
        <f ca="1">+IFERROR(V39-TODAY(),"-")</f>
        <v>264</v>
      </c>
      <c r="X39" s="92"/>
    </row>
    <row r="40" spans="1:24" x14ac:dyDescent="0.25">
      <c r="A40" s="197"/>
      <c r="B40" s="70" t="s">
        <v>117</v>
      </c>
      <c r="C40" s="70"/>
      <c r="D40" s="69" t="s">
        <v>43</v>
      </c>
      <c r="E40" s="72" t="str">
        <f ca="1">+IFERROR(D40-TODAY(),"-")</f>
        <v>-</v>
      </c>
      <c r="F40" s="92"/>
      <c r="G40" s="197"/>
      <c r="H40" s="70" t="s">
        <v>117</v>
      </c>
      <c r="I40" s="70"/>
      <c r="J40" s="72" t="s">
        <v>43</v>
      </c>
      <c r="K40" s="72" t="str">
        <f ca="1">+IFERROR(D40-TODAY(),"-")</f>
        <v>-</v>
      </c>
      <c r="L40" s="105"/>
      <c r="M40" s="197"/>
      <c r="N40" s="70" t="s">
        <v>117</v>
      </c>
      <c r="O40" s="70"/>
      <c r="P40" s="72" t="s">
        <v>43</v>
      </c>
      <c r="Q40" s="72" t="str">
        <f ca="1">+IFERROR(P40-TODAY(),"-")</f>
        <v>-</v>
      </c>
      <c r="R40" s="92"/>
      <c r="S40" s="197"/>
      <c r="T40" s="68" t="s">
        <v>117</v>
      </c>
      <c r="U40" s="70"/>
      <c r="V40" s="72" t="s">
        <v>43</v>
      </c>
      <c r="W40" s="77" t="str">
        <f ca="1">+IFERROR(V40-TODAY(),"-")</f>
        <v>-</v>
      </c>
      <c r="X40" s="92"/>
    </row>
    <row r="41" spans="1:24" ht="18.75" customHeight="1" thickBot="1" x14ac:dyDescent="0.3">
      <c r="A41" s="198"/>
      <c r="B41" s="75"/>
      <c r="C41" s="75"/>
      <c r="D41" s="74"/>
      <c r="E41" s="74"/>
      <c r="F41" s="93"/>
      <c r="G41" s="198"/>
      <c r="H41" s="75"/>
      <c r="I41" s="75"/>
      <c r="J41" s="75"/>
      <c r="K41" s="75"/>
      <c r="L41" s="107"/>
      <c r="M41" s="198"/>
      <c r="N41" s="75"/>
      <c r="O41" s="75"/>
      <c r="P41" s="75"/>
      <c r="Q41" s="75"/>
      <c r="R41" s="107"/>
      <c r="S41" s="198"/>
      <c r="T41" s="73"/>
      <c r="U41" s="75"/>
      <c r="V41" s="75"/>
      <c r="W41" s="76"/>
      <c r="X41" s="107"/>
    </row>
    <row r="43" spans="1:24" ht="15.75" thickBot="1" x14ac:dyDescent="0.3"/>
    <row r="44" spans="1:24" ht="26.25" customHeight="1" thickBot="1" x14ac:dyDescent="0.3">
      <c r="B44" s="199" t="s">
        <v>113</v>
      </c>
      <c r="C44" s="200"/>
      <c r="D44" s="200"/>
      <c r="E44" s="201"/>
    </row>
    <row r="45" spans="1:24" ht="21" customHeight="1" x14ac:dyDescent="0.25">
      <c r="B45" s="104" t="s">
        <v>114</v>
      </c>
      <c r="C45" s="56"/>
      <c r="D45" s="102"/>
      <c r="E45" s="103"/>
    </row>
    <row r="46" spans="1:24" x14ac:dyDescent="0.25">
      <c r="B46" s="100" t="s">
        <v>112</v>
      </c>
      <c r="C46" s="202" t="s">
        <v>115</v>
      </c>
      <c r="D46" s="202"/>
      <c r="E46" s="203"/>
    </row>
    <row r="47" spans="1:24" x14ac:dyDescent="0.25">
      <c r="B47" s="100" t="s">
        <v>109</v>
      </c>
      <c r="C47" s="204">
        <v>99</v>
      </c>
      <c r="D47" s="204"/>
      <c r="E47" s="205"/>
    </row>
    <row r="48" spans="1:24" x14ac:dyDescent="0.25">
      <c r="B48" s="100" t="s">
        <v>110</v>
      </c>
      <c r="C48" s="206">
        <v>59</v>
      </c>
      <c r="D48" s="206"/>
      <c r="E48" s="207"/>
    </row>
    <row r="49" spans="1:27" ht="15.75" thickBot="1" x14ac:dyDescent="0.3">
      <c r="B49" s="101" t="s">
        <v>111</v>
      </c>
      <c r="C49" s="208">
        <v>29</v>
      </c>
      <c r="D49" s="209"/>
      <c r="E49" s="210"/>
    </row>
    <row r="53" spans="1:27" s="63" customFormat="1" x14ac:dyDescent="0.25">
      <c r="A53" s="177" t="s">
        <v>66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</row>
  </sheetData>
  <mergeCells count="28">
    <mergeCell ref="A53:AA53"/>
    <mergeCell ref="G7:G23"/>
    <mergeCell ref="G24:G27"/>
    <mergeCell ref="G28:G31"/>
    <mergeCell ref="G32:G37"/>
    <mergeCell ref="G38:G41"/>
    <mergeCell ref="M7:M23"/>
    <mergeCell ref="M24:M27"/>
    <mergeCell ref="M28:M31"/>
    <mergeCell ref="M32:M37"/>
    <mergeCell ref="M38:M41"/>
    <mergeCell ref="S38:S41"/>
    <mergeCell ref="S32:S37"/>
    <mergeCell ref="S28:S31"/>
    <mergeCell ref="S24:S27"/>
    <mergeCell ref="S7:S23"/>
    <mergeCell ref="B44:E44"/>
    <mergeCell ref="C46:E46"/>
    <mergeCell ref="C47:E47"/>
    <mergeCell ref="C48:E48"/>
    <mergeCell ref="C49:E49"/>
    <mergeCell ref="A3:J3"/>
    <mergeCell ref="A4:E4"/>
    <mergeCell ref="A32:A37"/>
    <mergeCell ref="A38:A41"/>
    <mergeCell ref="A24:A27"/>
    <mergeCell ref="A7:A23"/>
    <mergeCell ref="A28:A31"/>
  </mergeCells>
  <conditionalFormatting sqref="E7:E23 E25:E26 E29:E30 E33:E36 E39:E40 K29:K30 K33:K35 K39:K40 K25:K26 Q7:Q9 Q25:Q26 Q29:Q30 Q33:Q35 Q39:Q40 W25:W26 W29:W30 W33:W35 W39:W40 W6:W23 K7:K23">
    <cfRule type="cellIs" dxfId="5" priority="10" operator="lessThan">
      <formula>30</formula>
    </cfRule>
    <cfRule type="cellIs" dxfId="4" priority="11" operator="lessThan">
      <formula>60</formula>
    </cfRule>
    <cfRule type="cellIs" dxfId="3" priority="13" operator="lessThan">
      <formula>100</formula>
    </cfRule>
  </conditionalFormatting>
  <conditionalFormatting sqref="Q10:Q23">
    <cfRule type="cellIs" dxfId="2" priority="1" operator="lessThan">
      <formula>30</formula>
    </cfRule>
    <cfRule type="cellIs" dxfId="1" priority="2" operator="lessThan">
      <formula>60</formula>
    </cfRule>
    <cfRule type="cellIs" dxfId="0" priority="3" operator="lessThan">
      <formula>100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6</xdr:row>
                    <xdr:rowOff>9525</xdr:rowOff>
                  </from>
                  <to>
                    <xdr:col>2</xdr:col>
                    <xdr:colOff>381000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9525</xdr:rowOff>
                  </from>
                  <to>
                    <xdr:col>2</xdr:col>
                    <xdr:colOff>381000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7</xdr:row>
                    <xdr:rowOff>9525</xdr:rowOff>
                  </from>
                  <to>
                    <xdr:col>2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9525</xdr:rowOff>
                  </from>
                  <to>
                    <xdr:col>2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9525</xdr:rowOff>
                  </from>
                  <to>
                    <xdr:col>2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200025</xdr:colOff>
                    <xdr:row>11</xdr:row>
                    <xdr:rowOff>9525</xdr:rowOff>
                  </from>
                  <to>
                    <xdr:col>2</xdr:col>
                    <xdr:colOff>381000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200025</xdr:colOff>
                    <xdr:row>12</xdr:row>
                    <xdr:rowOff>9525</xdr:rowOff>
                  </from>
                  <to>
                    <xdr:col>2</xdr:col>
                    <xdr:colOff>381000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200025</xdr:colOff>
                    <xdr:row>13</xdr:row>
                    <xdr:rowOff>9525</xdr:rowOff>
                  </from>
                  <to>
                    <xdr:col>2</xdr:col>
                    <xdr:colOff>381000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200025</xdr:colOff>
                    <xdr:row>14</xdr:row>
                    <xdr:rowOff>9525</xdr:rowOff>
                  </from>
                  <to>
                    <xdr:col>2</xdr:col>
                    <xdr:colOff>381000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9525</xdr:rowOff>
                  </from>
                  <to>
                    <xdr:col>2</xdr:col>
                    <xdr:colOff>381000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200025</xdr:colOff>
                    <xdr:row>16</xdr:row>
                    <xdr:rowOff>9525</xdr:rowOff>
                  </from>
                  <to>
                    <xdr:col>2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200025</xdr:colOff>
                    <xdr:row>17</xdr:row>
                    <xdr:rowOff>9525</xdr:rowOff>
                  </from>
                  <to>
                    <xdr:col>2</xdr:col>
                    <xdr:colOff>381000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200025</xdr:colOff>
                    <xdr:row>18</xdr:row>
                    <xdr:rowOff>9525</xdr:rowOff>
                  </from>
                  <to>
                    <xdr:col>2</xdr:col>
                    <xdr:colOff>381000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200025</xdr:colOff>
                    <xdr:row>19</xdr:row>
                    <xdr:rowOff>9525</xdr:rowOff>
                  </from>
                  <to>
                    <xdr:col>2</xdr:col>
                    <xdr:colOff>381000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9525</xdr:rowOff>
                  </from>
                  <to>
                    <xdr:col>2</xdr:col>
                    <xdr:colOff>381000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200025</xdr:colOff>
                    <xdr:row>21</xdr:row>
                    <xdr:rowOff>9525</xdr:rowOff>
                  </from>
                  <to>
                    <xdr:col>2</xdr:col>
                    <xdr:colOff>381000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200025</xdr:colOff>
                    <xdr:row>22</xdr:row>
                    <xdr:rowOff>9525</xdr:rowOff>
                  </from>
                  <to>
                    <xdr:col>2</xdr:col>
                    <xdr:colOff>381000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9525</xdr:rowOff>
                  </from>
                  <to>
                    <xdr:col>2</xdr:col>
                    <xdr:colOff>381000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25</xdr:row>
                    <xdr:rowOff>9525</xdr:rowOff>
                  </from>
                  <to>
                    <xdr:col>2</xdr:col>
                    <xdr:colOff>381000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200025</xdr:colOff>
                    <xdr:row>28</xdr:row>
                    <xdr:rowOff>9525</xdr:rowOff>
                  </from>
                  <to>
                    <xdr:col>2</xdr:col>
                    <xdr:colOff>381000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200025</xdr:colOff>
                    <xdr:row>29</xdr:row>
                    <xdr:rowOff>9525</xdr:rowOff>
                  </from>
                  <to>
                    <xdr:col>2</xdr:col>
                    <xdr:colOff>381000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200025</xdr:colOff>
                    <xdr:row>32</xdr:row>
                    <xdr:rowOff>9525</xdr:rowOff>
                  </from>
                  <to>
                    <xdr:col>2</xdr:col>
                    <xdr:colOff>381000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9525</xdr:rowOff>
                  </from>
                  <to>
                    <xdr:col>2</xdr:col>
                    <xdr:colOff>381000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</xdr:col>
                    <xdr:colOff>200025</xdr:colOff>
                    <xdr:row>34</xdr:row>
                    <xdr:rowOff>9525</xdr:rowOff>
                  </from>
                  <to>
                    <xdr:col>2</xdr:col>
                    <xdr:colOff>381000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</xdr:col>
                    <xdr:colOff>200025</xdr:colOff>
                    <xdr:row>35</xdr:row>
                    <xdr:rowOff>9525</xdr:rowOff>
                  </from>
                  <to>
                    <xdr:col>2</xdr:col>
                    <xdr:colOff>381000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</xdr:col>
                    <xdr:colOff>200025</xdr:colOff>
                    <xdr:row>38</xdr:row>
                    <xdr:rowOff>9525</xdr:rowOff>
                  </from>
                  <to>
                    <xdr:col>2</xdr:col>
                    <xdr:colOff>381000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</xdr:col>
                    <xdr:colOff>200025</xdr:colOff>
                    <xdr:row>39</xdr:row>
                    <xdr:rowOff>9525</xdr:rowOff>
                  </from>
                  <to>
                    <xdr:col>2</xdr:col>
                    <xdr:colOff>381000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8</xdr:col>
                    <xdr:colOff>200025</xdr:colOff>
                    <xdr:row>6</xdr:row>
                    <xdr:rowOff>9525</xdr:rowOff>
                  </from>
                  <to>
                    <xdr:col>8</xdr:col>
                    <xdr:colOff>381000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200025</xdr:colOff>
                    <xdr:row>7</xdr:row>
                    <xdr:rowOff>9525</xdr:rowOff>
                  </from>
                  <to>
                    <xdr:col>8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8</xdr:col>
                    <xdr:colOff>200025</xdr:colOff>
                    <xdr:row>8</xdr:row>
                    <xdr:rowOff>9525</xdr:rowOff>
                  </from>
                  <to>
                    <xdr:col>8</xdr:col>
                    <xdr:colOff>381000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8</xdr:col>
                    <xdr:colOff>200025</xdr:colOff>
                    <xdr:row>9</xdr:row>
                    <xdr:rowOff>9525</xdr:rowOff>
                  </from>
                  <to>
                    <xdr:col>8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8</xdr:col>
                    <xdr:colOff>200025</xdr:colOff>
                    <xdr:row>10</xdr:row>
                    <xdr:rowOff>9525</xdr:rowOff>
                  </from>
                  <to>
                    <xdr:col>8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8</xdr:col>
                    <xdr:colOff>200025</xdr:colOff>
                    <xdr:row>11</xdr:row>
                    <xdr:rowOff>9525</xdr:rowOff>
                  </from>
                  <to>
                    <xdr:col>8</xdr:col>
                    <xdr:colOff>381000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8</xdr:col>
                    <xdr:colOff>200025</xdr:colOff>
                    <xdr:row>24</xdr:row>
                    <xdr:rowOff>9525</xdr:rowOff>
                  </from>
                  <to>
                    <xdr:col>8</xdr:col>
                    <xdr:colOff>381000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200025</xdr:colOff>
                    <xdr:row>28</xdr:row>
                    <xdr:rowOff>9525</xdr:rowOff>
                  </from>
                  <to>
                    <xdr:col>8</xdr:col>
                    <xdr:colOff>381000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8</xdr:col>
                    <xdr:colOff>200025</xdr:colOff>
                    <xdr:row>29</xdr:row>
                    <xdr:rowOff>9525</xdr:rowOff>
                  </from>
                  <to>
                    <xdr:col>8</xdr:col>
                    <xdr:colOff>381000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200025</xdr:colOff>
                    <xdr:row>32</xdr:row>
                    <xdr:rowOff>9525</xdr:rowOff>
                  </from>
                  <to>
                    <xdr:col>8</xdr:col>
                    <xdr:colOff>381000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9525</xdr:rowOff>
                  </from>
                  <to>
                    <xdr:col>8</xdr:col>
                    <xdr:colOff>381000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8</xdr:col>
                    <xdr:colOff>200025</xdr:colOff>
                    <xdr:row>34</xdr:row>
                    <xdr:rowOff>9525</xdr:rowOff>
                  </from>
                  <to>
                    <xdr:col>8</xdr:col>
                    <xdr:colOff>381000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8</xdr:col>
                    <xdr:colOff>200025</xdr:colOff>
                    <xdr:row>38</xdr:row>
                    <xdr:rowOff>9525</xdr:rowOff>
                  </from>
                  <to>
                    <xdr:col>8</xdr:col>
                    <xdr:colOff>381000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8</xdr:col>
                    <xdr:colOff>200025</xdr:colOff>
                    <xdr:row>39</xdr:row>
                    <xdr:rowOff>9525</xdr:rowOff>
                  </from>
                  <to>
                    <xdr:col>8</xdr:col>
                    <xdr:colOff>381000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14</xdr:col>
                    <xdr:colOff>200025</xdr:colOff>
                    <xdr:row>6</xdr:row>
                    <xdr:rowOff>9525</xdr:rowOff>
                  </from>
                  <to>
                    <xdr:col>14</xdr:col>
                    <xdr:colOff>381000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14</xdr:col>
                    <xdr:colOff>200025</xdr:colOff>
                    <xdr:row>7</xdr:row>
                    <xdr:rowOff>9525</xdr:rowOff>
                  </from>
                  <to>
                    <xdr:col>14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14</xdr:col>
                    <xdr:colOff>200025</xdr:colOff>
                    <xdr:row>8</xdr:row>
                    <xdr:rowOff>9525</xdr:rowOff>
                  </from>
                  <to>
                    <xdr:col>14</xdr:col>
                    <xdr:colOff>381000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8" name="Check Box 55">
              <controlPr defaultSize="0" autoFill="0" autoLine="0" autoPict="0">
                <anchor moveWithCells="1">
                  <from>
                    <xdr:col>20</xdr:col>
                    <xdr:colOff>200025</xdr:colOff>
                    <xdr:row>6</xdr:row>
                    <xdr:rowOff>9525</xdr:rowOff>
                  </from>
                  <to>
                    <xdr:col>20</xdr:col>
                    <xdr:colOff>381000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9" name="Check Box 56">
              <controlPr defaultSize="0" autoFill="0" autoLine="0" autoPict="0">
                <anchor moveWithCells="1">
                  <from>
                    <xdr:col>20</xdr:col>
                    <xdr:colOff>200025</xdr:colOff>
                    <xdr:row>7</xdr:row>
                    <xdr:rowOff>9525</xdr:rowOff>
                  </from>
                  <to>
                    <xdr:col>20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0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8</xdr:row>
                    <xdr:rowOff>9525</xdr:rowOff>
                  </from>
                  <to>
                    <xdr:col>20</xdr:col>
                    <xdr:colOff>381000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1" name="Check Box 58">
              <controlPr defaultSize="0" autoFill="0" autoLine="0" autoPict="0">
                <anchor moveWithCells="1">
                  <from>
                    <xdr:col>20</xdr:col>
                    <xdr:colOff>200025</xdr:colOff>
                    <xdr:row>9</xdr:row>
                    <xdr:rowOff>9525</xdr:rowOff>
                  </from>
                  <to>
                    <xdr:col>20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2" name="Check Box 59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9525</xdr:rowOff>
                  </from>
                  <to>
                    <xdr:col>20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3" name="Check Box 60">
              <controlPr defaultSize="0" autoFill="0" autoLine="0" autoPict="0">
                <anchor moveWithCells="1">
                  <from>
                    <xdr:col>20</xdr:col>
                    <xdr:colOff>200025</xdr:colOff>
                    <xdr:row>9</xdr:row>
                    <xdr:rowOff>9525</xdr:rowOff>
                  </from>
                  <to>
                    <xdr:col>20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4" name="Check Box 61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9525</xdr:rowOff>
                  </from>
                  <to>
                    <xdr:col>20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5" name="Check Box 62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9525</xdr:rowOff>
                  </from>
                  <to>
                    <xdr:col>20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6" name="Check Box 63">
              <controlPr defaultSize="0" autoFill="0" autoLine="0" autoPict="0">
                <anchor moveWithCells="1">
                  <from>
                    <xdr:col>20</xdr:col>
                    <xdr:colOff>200025</xdr:colOff>
                    <xdr:row>11</xdr:row>
                    <xdr:rowOff>9525</xdr:rowOff>
                  </from>
                  <to>
                    <xdr:col>20</xdr:col>
                    <xdr:colOff>381000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7" name="Check Box 64">
              <controlPr defaultSize="0" autoFill="0" autoLine="0" autoPict="0">
                <anchor moveWithCells="1">
                  <from>
                    <xdr:col>20</xdr:col>
                    <xdr:colOff>200025</xdr:colOff>
                    <xdr:row>12</xdr:row>
                    <xdr:rowOff>9525</xdr:rowOff>
                  </from>
                  <to>
                    <xdr:col>20</xdr:col>
                    <xdr:colOff>381000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8" name="Check Box 65">
              <controlPr defaultSize="0" autoFill="0" autoLine="0" autoPict="0">
                <anchor moveWithCells="1">
                  <from>
                    <xdr:col>20</xdr:col>
                    <xdr:colOff>200025</xdr:colOff>
                    <xdr:row>13</xdr:row>
                    <xdr:rowOff>9525</xdr:rowOff>
                  </from>
                  <to>
                    <xdr:col>20</xdr:col>
                    <xdr:colOff>381000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9" name="Check Box 66">
              <controlPr defaultSize="0" autoFill="0" autoLine="0" autoPict="0">
                <anchor moveWithCells="1">
                  <from>
                    <xdr:col>20</xdr:col>
                    <xdr:colOff>200025</xdr:colOff>
                    <xdr:row>14</xdr:row>
                    <xdr:rowOff>9525</xdr:rowOff>
                  </from>
                  <to>
                    <xdr:col>20</xdr:col>
                    <xdr:colOff>381000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0" name="Check Box 67">
              <controlPr defaultSize="0" autoFill="0" autoLine="0" autoPict="0">
                <anchor moveWithCells="1">
                  <from>
                    <xdr:col>20</xdr:col>
                    <xdr:colOff>200025</xdr:colOff>
                    <xdr:row>18</xdr:row>
                    <xdr:rowOff>9525</xdr:rowOff>
                  </from>
                  <to>
                    <xdr:col>20</xdr:col>
                    <xdr:colOff>381000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1" name="Check Box 68">
              <controlPr defaultSize="0" autoFill="0" autoLine="0" autoPict="0">
                <anchor moveWithCells="1">
                  <from>
                    <xdr:col>20</xdr:col>
                    <xdr:colOff>200025</xdr:colOff>
                    <xdr:row>19</xdr:row>
                    <xdr:rowOff>9525</xdr:rowOff>
                  </from>
                  <to>
                    <xdr:col>20</xdr:col>
                    <xdr:colOff>381000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2" name="Check Box 69">
              <controlPr defaultSize="0" autoFill="0" autoLine="0" autoPict="0">
                <anchor moveWithCells="1">
                  <from>
                    <xdr:col>20</xdr:col>
                    <xdr:colOff>200025</xdr:colOff>
                    <xdr:row>20</xdr:row>
                    <xdr:rowOff>9525</xdr:rowOff>
                  </from>
                  <to>
                    <xdr:col>20</xdr:col>
                    <xdr:colOff>381000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3" name="Check Box 70">
              <controlPr defaultSize="0" autoFill="0" autoLine="0" autoPict="0">
                <anchor moveWithCells="1">
                  <from>
                    <xdr:col>20</xdr:col>
                    <xdr:colOff>200025</xdr:colOff>
                    <xdr:row>21</xdr:row>
                    <xdr:rowOff>9525</xdr:rowOff>
                  </from>
                  <to>
                    <xdr:col>20</xdr:col>
                    <xdr:colOff>381000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4" name="Check Box 71">
              <controlPr defaultSize="0" autoFill="0" autoLine="0" autoPict="0">
                <anchor moveWithCells="1">
                  <from>
                    <xdr:col>20</xdr:col>
                    <xdr:colOff>200025</xdr:colOff>
                    <xdr:row>22</xdr:row>
                    <xdr:rowOff>9525</xdr:rowOff>
                  </from>
                  <to>
                    <xdr:col>20</xdr:col>
                    <xdr:colOff>381000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5" name="Check Box 46">
              <controlPr defaultSize="0" autoFill="0" autoLine="0" autoPict="0">
                <anchor moveWithCells="1">
                  <from>
                    <xdr:col>14</xdr:col>
                    <xdr:colOff>200025</xdr:colOff>
                    <xdr:row>24</xdr:row>
                    <xdr:rowOff>9525</xdr:rowOff>
                  </from>
                  <to>
                    <xdr:col>14</xdr:col>
                    <xdr:colOff>381000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6" name="Check Box 47">
              <controlPr defaultSize="0" autoFill="0" autoLine="0" autoPict="0">
                <anchor moveWithCells="1">
                  <from>
                    <xdr:col>14</xdr:col>
                    <xdr:colOff>200025</xdr:colOff>
                    <xdr:row>25</xdr:row>
                    <xdr:rowOff>9525</xdr:rowOff>
                  </from>
                  <to>
                    <xdr:col>14</xdr:col>
                    <xdr:colOff>381000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7" name="Check Box 72">
              <controlPr defaultSize="0" autoFill="0" autoLine="0" autoPict="0">
                <anchor moveWithCells="1">
                  <from>
                    <xdr:col>20</xdr:col>
                    <xdr:colOff>200025</xdr:colOff>
                    <xdr:row>24</xdr:row>
                    <xdr:rowOff>9525</xdr:rowOff>
                  </from>
                  <to>
                    <xdr:col>20</xdr:col>
                    <xdr:colOff>381000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8" name="Check Box 73">
              <controlPr defaultSize="0" autoFill="0" autoLine="0" autoPict="0">
                <anchor moveWithCells="1">
                  <from>
                    <xdr:col>20</xdr:col>
                    <xdr:colOff>200025</xdr:colOff>
                    <xdr:row>25</xdr:row>
                    <xdr:rowOff>9525</xdr:rowOff>
                  </from>
                  <to>
                    <xdr:col>20</xdr:col>
                    <xdr:colOff>381000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69" name="Check Box 48">
              <controlPr defaultSize="0" autoFill="0" autoLine="0" autoPict="0">
                <anchor moveWithCells="1">
                  <from>
                    <xdr:col>14</xdr:col>
                    <xdr:colOff>200025</xdr:colOff>
                    <xdr:row>28</xdr:row>
                    <xdr:rowOff>9525</xdr:rowOff>
                  </from>
                  <to>
                    <xdr:col>14</xdr:col>
                    <xdr:colOff>381000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70" name="Check Box 49">
              <controlPr defaultSize="0" autoFill="0" autoLine="0" autoPict="0">
                <anchor moveWithCells="1">
                  <from>
                    <xdr:col>14</xdr:col>
                    <xdr:colOff>200025</xdr:colOff>
                    <xdr:row>29</xdr:row>
                    <xdr:rowOff>9525</xdr:rowOff>
                  </from>
                  <to>
                    <xdr:col>14</xdr:col>
                    <xdr:colOff>381000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1" name="Check Box 74">
              <controlPr defaultSize="0" autoFill="0" autoLine="0" autoPict="0">
                <anchor moveWithCells="1">
                  <from>
                    <xdr:col>20</xdr:col>
                    <xdr:colOff>200025</xdr:colOff>
                    <xdr:row>28</xdr:row>
                    <xdr:rowOff>9525</xdr:rowOff>
                  </from>
                  <to>
                    <xdr:col>20</xdr:col>
                    <xdr:colOff>381000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2" name="Check Box 75">
              <controlPr defaultSize="0" autoFill="0" autoLine="0" autoPict="0">
                <anchor moveWithCells="1">
                  <from>
                    <xdr:col>20</xdr:col>
                    <xdr:colOff>200025</xdr:colOff>
                    <xdr:row>29</xdr:row>
                    <xdr:rowOff>9525</xdr:rowOff>
                  </from>
                  <to>
                    <xdr:col>20</xdr:col>
                    <xdr:colOff>381000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73" name="Check Box 50">
              <controlPr defaultSize="0" autoFill="0" autoLine="0" autoPict="0">
                <anchor moveWithCells="1">
                  <from>
                    <xdr:col>14</xdr:col>
                    <xdr:colOff>200025</xdr:colOff>
                    <xdr:row>32</xdr:row>
                    <xdr:rowOff>9525</xdr:rowOff>
                  </from>
                  <to>
                    <xdr:col>14</xdr:col>
                    <xdr:colOff>381000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74" name="Check Box 51">
              <controlPr defaultSize="0" autoFill="0" autoLine="0" autoPict="0">
                <anchor moveWithCells="1">
                  <from>
                    <xdr:col>14</xdr:col>
                    <xdr:colOff>200025</xdr:colOff>
                    <xdr:row>33</xdr:row>
                    <xdr:rowOff>9525</xdr:rowOff>
                  </from>
                  <to>
                    <xdr:col>14</xdr:col>
                    <xdr:colOff>381000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75" name="Check Box 52">
              <controlPr defaultSize="0" autoFill="0" autoLine="0" autoPict="0">
                <anchor moveWithCells="1">
                  <from>
                    <xdr:col>14</xdr:col>
                    <xdr:colOff>200025</xdr:colOff>
                    <xdr:row>34</xdr:row>
                    <xdr:rowOff>9525</xdr:rowOff>
                  </from>
                  <to>
                    <xdr:col>14</xdr:col>
                    <xdr:colOff>381000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6" name="Check Box 78">
              <controlPr defaultSize="0" autoFill="0" autoLine="0" autoPict="0">
                <anchor moveWithCells="1">
                  <from>
                    <xdr:col>20</xdr:col>
                    <xdr:colOff>200025</xdr:colOff>
                    <xdr:row>32</xdr:row>
                    <xdr:rowOff>9525</xdr:rowOff>
                  </from>
                  <to>
                    <xdr:col>20</xdr:col>
                    <xdr:colOff>381000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7" name="Check Box 79">
              <controlPr defaultSize="0" autoFill="0" autoLine="0" autoPict="0">
                <anchor moveWithCells="1">
                  <from>
                    <xdr:col>20</xdr:col>
                    <xdr:colOff>200025</xdr:colOff>
                    <xdr:row>33</xdr:row>
                    <xdr:rowOff>9525</xdr:rowOff>
                  </from>
                  <to>
                    <xdr:col>20</xdr:col>
                    <xdr:colOff>381000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8" name="Check Box 80">
              <controlPr defaultSize="0" autoFill="0" autoLine="0" autoPict="0">
                <anchor moveWithCells="1">
                  <from>
                    <xdr:col>20</xdr:col>
                    <xdr:colOff>200025</xdr:colOff>
                    <xdr:row>34</xdr:row>
                    <xdr:rowOff>9525</xdr:rowOff>
                  </from>
                  <to>
                    <xdr:col>20</xdr:col>
                    <xdr:colOff>381000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79" name="Check Box 53">
              <controlPr defaultSize="0" autoFill="0" autoLine="0" autoPict="0">
                <anchor moveWithCells="1">
                  <from>
                    <xdr:col>14</xdr:col>
                    <xdr:colOff>200025</xdr:colOff>
                    <xdr:row>38</xdr:row>
                    <xdr:rowOff>9525</xdr:rowOff>
                  </from>
                  <to>
                    <xdr:col>14</xdr:col>
                    <xdr:colOff>381000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80" name="Check Box 54">
              <controlPr defaultSize="0" autoFill="0" autoLine="0" autoPict="0">
                <anchor moveWithCells="1">
                  <from>
                    <xdr:col>14</xdr:col>
                    <xdr:colOff>200025</xdr:colOff>
                    <xdr:row>39</xdr:row>
                    <xdr:rowOff>9525</xdr:rowOff>
                  </from>
                  <to>
                    <xdr:col>14</xdr:col>
                    <xdr:colOff>381000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1" name="Check Box 81">
              <controlPr defaultSize="0" autoFill="0" autoLine="0" autoPict="0">
                <anchor moveWithCells="1">
                  <from>
                    <xdr:col>20</xdr:col>
                    <xdr:colOff>200025</xdr:colOff>
                    <xdr:row>38</xdr:row>
                    <xdr:rowOff>9525</xdr:rowOff>
                  </from>
                  <to>
                    <xdr:col>20</xdr:col>
                    <xdr:colOff>381000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2" name="Check Box 82">
              <controlPr defaultSize="0" autoFill="0" autoLine="0" autoPict="0">
                <anchor moveWithCells="1">
                  <from>
                    <xdr:col>20</xdr:col>
                    <xdr:colOff>200025</xdr:colOff>
                    <xdr:row>39</xdr:row>
                    <xdr:rowOff>9525</xdr:rowOff>
                  </from>
                  <to>
                    <xdr:col>20</xdr:col>
                    <xdr:colOff>381000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3" name="Check Box 84">
              <controlPr defaultSize="0" autoFill="0" autoLine="0" autoPict="0">
                <anchor moveWithCells="1">
                  <from>
                    <xdr:col>8</xdr:col>
                    <xdr:colOff>200025</xdr:colOff>
                    <xdr:row>12</xdr:row>
                    <xdr:rowOff>9525</xdr:rowOff>
                  </from>
                  <to>
                    <xdr:col>8</xdr:col>
                    <xdr:colOff>381000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4" name="Check Box 85">
              <controlPr defaultSize="0" autoFill="0" autoLine="0" autoPict="0">
                <anchor moveWithCells="1">
                  <from>
                    <xdr:col>8</xdr:col>
                    <xdr:colOff>200025</xdr:colOff>
                    <xdr:row>13</xdr:row>
                    <xdr:rowOff>9525</xdr:rowOff>
                  </from>
                  <to>
                    <xdr:col>8</xdr:col>
                    <xdr:colOff>381000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5" name="Check Box 86">
              <controlPr defaultSize="0" autoFill="0" autoLine="0" autoPict="0">
                <anchor moveWithCells="1">
                  <from>
                    <xdr:col>8</xdr:col>
                    <xdr:colOff>200025</xdr:colOff>
                    <xdr:row>14</xdr:row>
                    <xdr:rowOff>9525</xdr:rowOff>
                  </from>
                  <to>
                    <xdr:col>8</xdr:col>
                    <xdr:colOff>381000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6" name="Check Box 87">
              <controlPr defaultSize="0" autoFill="0" autoLine="0" autoPict="0">
                <anchor moveWithCells="1">
                  <from>
                    <xdr:col>8</xdr:col>
                    <xdr:colOff>200025</xdr:colOff>
                    <xdr:row>15</xdr:row>
                    <xdr:rowOff>9525</xdr:rowOff>
                  </from>
                  <to>
                    <xdr:col>8</xdr:col>
                    <xdr:colOff>381000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7" name="Check Box 88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9525</xdr:rowOff>
                  </from>
                  <to>
                    <xdr:col>8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8" name="Check Box 89">
              <controlPr defaultSize="0" autoFill="0" autoLine="0" autoPict="0">
                <anchor moveWithCells="1">
                  <from>
                    <xdr:col>8</xdr:col>
                    <xdr:colOff>200025</xdr:colOff>
                    <xdr:row>17</xdr:row>
                    <xdr:rowOff>9525</xdr:rowOff>
                  </from>
                  <to>
                    <xdr:col>8</xdr:col>
                    <xdr:colOff>381000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9" name="Check Box 90">
              <controlPr defaultSize="0" autoFill="0" autoLine="0" autoPict="0">
                <anchor moveWithCells="1">
                  <from>
                    <xdr:col>8</xdr:col>
                    <xdr:colOff>200025</xdr:colOff>
                    <xdr:row>18</xdr:row>
                    <xdr:rowOff>9525</xdr:rowOff>
                  </from>
                  <to>
                    <xdr:col>8</xdr:col>
                    <xdr:colOff>381000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0" name="Check Box 91">
              <controlPr defaultSize="0" autoFill="0" autoLine="0" autoPict="0">
                <anchor moveWithCells="1">
                  <from>
                    <xdr:col>8</xdr:col>
                    <xdr:colOff>200025</xdr:colOff>
                    <xdr:row>19</xdr:row>
                    <xdr:rowOff>9525</xdr:rowOff>
                  </from>
                  <to>
                    <xdr:col>8</xdr:col>
                    <xdr:colOff>381000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1" name="Check Box 92">
              <controlPr defaultSize="0" autoFill="0" autoLine="0" autoPict="0">
                <anchor moveWithCells="1">
                  <from>
                    <xdr:col>8</xdr:col>
                    <xdr:colOff>200025</xdr:colOff>
                    <xdr:row>20</xdr:row>
                    <xdr:rowOff>9525</xdr:rowOff>
                  </from>
                  <to>
                    <xdr:col>8</xdr:col>
                    <xdr:colOff>381000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2" name="Check Box 93">
              <controlPr defaultSize="0" autoFill="0" autoLine="0" autoPict="0">
                <anchor moveWithCells="1">
                  <from>
                    <xdr:col>8</xdr:col>
                    <xdr:colOff>200025</xdr:colOff>
                    <xdr:row>21</xdr:row>
                    <xdr:rowOff>9525</xdr:rowOff>
                  </from>
                  <to>
                    <xdr:col>8</xdr:col>
                    <xdr:colOff>381000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3" name="Check Box 94">
              <controlPr defaultSize="0" autoFill="0" autoLine="0" autoPict="0">
                <anchor moveWithCells="1">
                  <from>
                    <xdr:col>8</xdr:col>
                    <xdr:colOff>200025</xdr:colOff>
                    <xdr:row>22</xdr:row>
                    <xdr:rowOff>9525</xdr:rowOff>
                  </from>
                  <to>
                    <xdr:col>8</xdr:col>
                    <xdr:colOff>381000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4" name="Check Box 95">
              <controlPr defaultSize="0" autoFill="0" autoLine="0" autoPict="0">
                <anchor moveWithCells="1">
                  <from>
                    <xdr:col>20</xdr:col>
                    <xdr:colOff>200025</xdr:colOff>
                    <xdr:row>15</xdr:row>
                    <xdr:rowOff>9525</xdr:rowOff>
                  </from>
                  <to>
                    <xdr:col>20</xdr:col>
                    <xdr:colOff>381000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5" name="Check Box 96">
              <controlPr defaultSize="0" autoFill="0" autoLine="0" autoPict="0">
                <anchor moveWithCells="1">
                  <from>
                    <xdr:col>20</xdr:col>
                    <xdr:colOff>200025</xdr:colOff>
                    <xdr:row>16</xdr:row>
                    <xdr:rowOff>9525</xdr:rowOff>
                  </from>
                  <to>
                    <xdr:col>20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6" name="Check Box 97">
              <controlPr defaultSize="0" autoFill="0" autoLine="0" autoPict="0">
                <anchor moveWithCells="1">
                  <from>
                    <xdr:col>20</xdr:col>
                    <xdr:colOff>200025</xdr:colOff>
                    <xdr:row>17</xdr:row>
                    <xdr:rowOff>9525</xdr:rowOff>
                  </from>
                  <to>
                    <xdr:col>20</xdr:col>
                    <xdr:colOff>381000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7" name="Check Box 98">
              <controlPr defaultSize="0" autoFill="0" autoLine="0" autoPict="0">
                <anchor moveWithCells="1">
                  <from>
                    <xdr:col>14</xdr:col>
                    <xdr:colOff>200025</xdr:colOff>
                    <xdr:row>9</xdr:row>
                    <xdr:rowOff>9525</xdr:rowOff>
                  </from>
                  <to>
                    <xdr:col>14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8" name="Check Box 99">
              <controlPr defaultSize="0" autoFill="0" autoLine="0" autoPict="0">
                <anchor moveWithCells="1">
                  <from>
                    <xdr:col>14</xdr:col>
                    <xdr:colOff>200025</xdr:colOff>
                    <xdr:row>10</xdr:row>
                    <xdr:rowOff>9525</xdr:rowOff>
                  </from>
                  <to>
                    <xdr:col>14</xdr:col>
                    <xdr:colOff>381000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9" name="Check Box 100">
              <controlPr defaultSize="0" autoFill="0" autoLine="0" autoPict="0">
                <anchor moveWithCells="1">
                  <from>
                    <xdr:col>14</xdr:col>
                    <xdr:colOff>200025</xdr:colOff>
                    <xdr:row>11</xdr:row>
                    <xdr:rowOff>9525</xdr:rowOff>
                  </from>
                  <to>
                    <xdr:col>14</xdr:col>
                    <xdr:colOff>381000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0" name="Check Box 101">
              <controlPr defaultSize="0" autoFill="0" autoLine="0" autoPict="0">
                <anchor moveWithCells="1">
                  <from>
                    <xdr:col>14</xdr:col>
                    <xdr:colOff>200025</xdr:colOff>
                    <xdr:row>12</xdr:row>
                    <xdr:rowOff>9525</xdr:rowOff>
                  </from>
                  <to>
                    <xdr:col>14</xdr:col>
                    <xdr:colOff>381000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1" name="Check Box 102">
              <controlPr defaultSize="0" autoFill="0" autoLine="0" autoPict="0">
                <anchor moveWithCells="1">
                  <from>
                    <xdr:col>14</xdr:col>
                    <xdr:colOff>200025</xdr:colOff>
                    <xdr:row>13</xdr:row>
                    <xdr:rowOff>9525</xdr:rowOff>
                  </from>
                  <to>
                    <xdr:col>14</xdr:col>
                    <xdr:colOff>381000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2" name="Check Box 103">
              <controlPr defaultSize="0" autoFill="0" autoLine="0" autoPict="0">
                <anchor moveWithCells="1">
                  <from>
                    <xdr:col>14</xdr:col>
                    <xdr:colOff>200025</xdr:colOff>
                    <xdr:row>14</xdr:row>
                    <xdr:rowOff>9525</xdr:rowOff>
                  </from>
                  <to>
                    <xdr:col>14</xdr:col>
                    <xdr:colOff>381000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3" name="Check Box 104">
              <controlPr defaultSize="0" autoFill="0" autoLine="0" autoPict="0">
                <anchor moveWithCells="1">
                  <from>
                    <xdr:col>14</xdr:col>
                    <xdr:colOff>200025</xdr:colOff>
                    <xdr:row>15</xdr:row>
                    <xdr:rowOff>9525</xdr:rowOff>
                  </from>
                  <to>
                    <xdr:col>14</xdr:col>
                    <xdr:colOff>381000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4" name="Check Box 105">
              <controlPr defaultSize="0" autoFill="0" autoLine="0" autoPict="0">
                <anchor moveWithCells="1">
                  <from>
                    <xdr:col>14</xdr:col>
                    <xdr:colOff>200025</xdr:colOff>
                    <xdr:row>16</xdr:row>
                    <xdr:rowOff>9525</xdr:rowOff>
                  </from>
                  <to>
                    <xdr:col>14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5" name="Check Box 106">
              <controlPr defaultSize="0" autoFill="0" autoLine="0" autoPict="0">
                <anchor moveWithCells="1">
                  <from>
                    <xdr:col>14</xdr:col>
                    <xdr:colOff>200025</xdr:colOff>
                    <xdr:row>17</xdr:row>
                    <xdr:rowOff>9525</xdr:rowOff>
                  </from>
                  <to>
                    <xdr:col>14</xdr:col>
                    <xdr:colOff>381000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6" name="Check Box 107">
              <controlPr defaultSize="0" autoFill="0" autoLine="0" autoPict="0">
                <anchor moveWithCells="1">
                  <from>
                    <xdr:col>14</xdr:col>
                    <xdr:colOff>200025</xdr:colOff>
                    <xdr:row>18</xdr:row>
                    <xdr:rowOff>9525</xdr:rowOff>
                  </from>
                  <to>
                    <xdr:col>14</xdr:col>
                    <xdr:colOff>381000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7" name="Check Box 108">
              <controlPr defaultSize="0" autoFill="0" autoLine="0" autoPict="0">
                <anchor moveWithCells="1">
                  <from>
                    <xdr:col>14</xdr:col>
                    <xdr:colOff>200025</xdr:colOff>
                    <xdr:row>19</xdr:row>
                    <xdr:rowOff>9525</xdr:rowOff>
                  </from>
                  <to>
                    <xdr:col>14</xdr:col>
                    <xdr:colOff>381000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8" name="Check Box 109">
              <controlPr defaultSize="0" autoFill="0" autoLine="0" autoPict="0">
                <anchor moveWithCells="1">
                  <from>
                    <xdr:col>14</xdr:col>
                    <xdr:colOff>200025</xdr:colOff>
                    <xdr:row>20</xdr:row>
                    <xdr:rowOff>9525</xdr:rowOff>
                  </from>
                  <to>
                    <xdr:col>14</xdr:col>
                    <xdr:colOff>381000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9" name="Check Box 110">
              <controlPr defaultSize="0" autoFill="0" autoLine="0" autoPict="0">
                <anchor moveWithCells="1">
                  <from>
                    <xdr:col>14</xdr:col>
                    <xdr:colOff>200025</xdr:colOff>
                    <xdr:row>21</xdr:row>
                    <xdr:rowOff>9525</xdr:rowOff>
                  </from>
                  <to>
                    <xdr:col>14</xdr:col>
                    <xdr:colOff>381000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0" name="Check Box 111">
              <controlPr defaultSize="0" autoFill="0" autoLine="0" autoPict="0">
                <anchor moveWithCells="1">
                  <from>
                    <xdr:col>14</xdr:col>
                    <xdr:colOff>200025</xdr:colOff>
                    <xdr:row>22</xdr:row>
                    <xdr:rowOff>9525</xdr:rowOff>
                  </from>
                  <to>
                    <xdr:col>14</xdr:col>
                    <xdr:colOff>381000</xdr:colOff>
                    <xdr:row>22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Velká éra</vt:lpstr>
      <vt:lpstr>Ultralighty</vt:lpstr>
      <vt:lpstr>Licence a kvalifikace</vt:lpstr>
      <vt:lpstr>kam</vt:lpstr>
      <vt:lpstr>odkud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 Bc.. Novotný</dc:creator>
  <cp:lastModifiedBy>Adam Zuska</cp:lastModifiedBy>
  <dcterms:created xsi:type="dcterms:W3CDTF">2012-06-11T19:32:44Z</dcterms:created>
  <dcterms:modified xsi:type="dcterms:W3CDTF">2014-07-11T08:11:10Z</dcterms:modified>
</cp:coreProperties>
</file>